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https://avepa-my.sharepoint.com/personal/stefano_bassi_avepa_it/Documents/Documenti/PSR 2023_2027/01_AGRICOLE/SRD13/Bandi GAL/PIA/"/>
    </mc:Choice>
  </mc:AlternateContent>
  <xr:revisionPtr revIDLastSave="40" documentId="8_{F73F8004-CCBA-46B6-84A5-BAD82B78EF5A}" xr6:coauthVersionLast="47" xr6:coauthVersionMax="47" xr10:uidLastSave="{61E01BDE-174A-4632-A152-F43997DFC3E7}"/>
  <workbookProtection workbookAlgorithmName="SHA-512" workbookHashValue="MWSo/KSLpBfq9L6/lYembbDk5G/nQ3w5z61mQZItjTwOI9A+4/Cf9PCQiRVbwp6UPra+ejbCS1LMuiWqfaBYSQ==" workbookSaltValue="GzFydFghkNZh3OmPNm+SGw==" workbookSpinCount="100000" lockStructure="1"/>
  <bookViews>
    <workbookView xWindow="-120" yWindow="-120" windowWidth="29040" windowHeight="15840" tabRatio="713" firstSheet="11" activeTab="18" xr2:uid="{00000000-000D-0000-FFFF-FFFF00000000}"/>
  </bookViews>
  <sheets>
    <sheet name="2-1_PROGETTI_OUT" sheetId="1" state="hidden" r:id="rId1"/>
    <sheet name="1.1 CONTO ECONOMICO ANTE" sheetId="2" r:id="rId2"/>
    <sheet name="1.2 CONTO ECONOMICO POST" sheetId="3" r:id="rId3"/>
    <sheet name="2.1  STATO PATRIMONIALE ANTE" sheetId="4" r:id="rId4"/>
    <sheet name="2-1_STATO_PATRIMONIALE_OUT" sheetId="5" state="hidden" r:id="rId5"/>
    <sheet name="3-2_CONTO_ECONOMICO_OUT" sheetId="6" state="hidden" r:id="rId6"/>
    <sheet name="2.2  STATO PATRIMONIALE POST" sheetId="7" r:id="rId7"/>
    <sheet name="PREREQUISITO_1_ROI" sheetId="8" r:id="rId8"/>
    <sheet name="PREREQUISITO_2_VALORE AGGIUNTO" sheetId="9" r:id="rId9"/>
    <sheet name="3 MATERIE PRIME" sheetId="10" r:id="rId10"/>
    <sheet name="4-2_MATERIE_PRIME_OUT" sheetId="11" state="hidden" r:id="rId11"/>
    <sheet name="3.1 RIEPILOGO MATERIE PRIME" sheetId="12" r:id="rId12"/>
    <sheet name="4 PRODOTTI FINITI" sheetId="13" r:id="rId13"/>
    <sheet name="5-1_PRODOTTI_OUT" sheetId="14" state="hidden" r:id="rId14"/>
    <sheet name="5-4_PREZZI_MATERIE_PRIME_OUT" sheetId="15" state="hidden" r:id="rId15"/>
    <sheet name="5 RIEPILOGO PRODOTTI FINITI" sheetId="16" r:id="rId16"/>
    <sheet name="6 PREVENTIVO_LAVORI " sheetId="17" r:id="rId17"/>
    <sheet name="7 REIMPIEGO ENERGETICO" sheetId="19" r:id="rId18"/>
    <sheet name="8 PUNTEGGIO PRIORITA" sheetId="29" r:id="rId19"/>
    <sheet name="6-4_PREVENTIVO_LAVORI_OUT" sheetId="20" state="hidden" r:id="rId20"/>
    <sheet name="6-5_COSTI_UNITARI_OUT" sheetId="21" state="hidden" r:id="rId21"/>
    <sheet name="7_PIANO_FINANZIARIO_OUT" sheetId="22" state="hidden" r:id="rId22"/>
    <sheet name="PREREQUISITO_2_ROI_OUT" sheetId="23" state="hidden" r:id="rId23"/>
    <sheet name="PREVENTIVO_LAVORI_APPROVATO" sheetId="24" state="hidden" r:id="rId24"/>
    <sheet name="PIANO_FINANZIARIO_APPROVATO" sheetId="25" state="hidden" r:id="rId25"/>
    <sheet name="DOCUMENTI_ALLEGATI" sheetId="26" state="hidden" r:id="rId26"/>
    <sheet name="RICEVIBILITA_DATI_ISTRUTTORIA" sheetId="27" state="hidden" r:id="rId27"/>
    <sheet name="PRIORITA_GRADUATORIA" sheetId="28" state="hidden" r:id="rId28"/>
  </sheets>
  <definedNames>
    <definedName name="_A65553">'5 RIEPILOGO PRODOTTI FINITI'!$D$65</definedName>
    <definedName name="_xlnm.Print_Area" localSheetId="2">'1.2 CONTO ECONOMICO POST'!$B$1:$N$93</definedName>
    <definedName name="_xlnm.Print_Area" localSheetId="9">'3 MATERIE PRIME'!#REF!,'3 MATERIE PRIME'!#REF!,'3 MATERIE PRIME'!#REF!,'3 MATERIE PRIME'!$A$2:$Y$61,'3 MATERIE PRIME'!#REF!,'3 MATERIE PRIME'!#REF!</definedName>
    <definedName name="_xlnm.Print_Area" localSheetId="11">'3.1 RIEPILOGO MATERIE PRIME'!$A$1:$N$57</definedName>
    <definedName name="_xlnm.Print_Area" localSheetId="12">'4 PRODOTTI FINITI'!$A$2:$Y$61,'4 PRODOTTI FINITI'!#REF!,'4 PRODOTTI FINITI'!#REF!,'4 PRODOTTI FINITI'!#REF!,'4 PRODOTTI FINITI'!#REF!</definedName>
    <definedName name="_xlnm.Print_Area" localSheetId="15">'5 RIEPILOGO PRODOTTI FINITI'!$A$1:$N$60</definedName>
    <definedName name="_xlnm.Print_Area" localSheetId="16">'6 PREVENTIVO_LAVORI '!$A$1:$R$337</definedName>
    <definedName name="_xlnm.Print_Area" localSheetId="17">'7 REIMPIEGO ENERGETICO'!$A$1:$K$30</definedName>
    <definedName name="_xlnm.Print_Area" localSheetId="18">'8 PUNTEGGIO PRIORITA'!$B$1:$T$50</definedName>
    <definedName name="Excel_BuiltIn_Print_Area" localSheetId="2">'1.2 CONTO ECONOMICO POST'!$A$1:$M$95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29" l="1"/>
  <c r="G33" i="29"/>
  <c r="J33" i="29"/>
  <c r="P321" i="17"/>
  <c r="P315" i="17"/>
  <c r="Q43" i="17"/>
  <c r="Q75" i="17"/>
  <c r="Q107" i="17"/>
  <c r="Q139" i="17"/>
  <c r="Q171" i="17"/>
  <c r="Q203" i="17"/>
  <c r="Q235" i="17"/>
  <c r="Q269" i="17"/>
  <c r="Q303" i="17"/>
  <c r="E33" i="29" l="1"/>
  <c r="Q323" i="17"/>
  <c r="E47" i="29" s="1"/>
  <c r="E41" i="29"/>
  <c r="E39" i="29"/>
  <c r="E37" i="29"/>
  <c r="E15" i="29"/>
  <c r="E17" i="29"/>
  <c r="E19" i="29"/>
  <c r="E21" i="29"/>
  <c r="E23" i="29"/>
  <c r="E25" i="29"/>
  <c r="E27" i="29"/>
  <c r="E29" i="29"/>
  <c r="E31" i="29"/>
  <c r="F27" i="19"/>
  <c r="F23" i="19"/>
  <c r="J17" i="19"/>
  <c r="H17" i="19"/>
  <c r="Q321" i="17"/>
  <c r="Q315" i="17"/>
  <c r="P309" i="17"/>
  <c r="Q309" i="17" s="1"/>
  <c r="E32" i="29"/>
  <c r="E30" i="29"/>
  <c r="E28" i="29"/>
  <c r="E26" i="29"/>
  <c r="E24" i="29"/>
  <c r="E22" i="29"/>
  <c r="E20" i="29"/>
  <c r="E18" i="29"/>
  <c r="E16" i="29"/>
  <c r="Q5" i="29"/>
  <c r="Q3" i="29"/>
  <c r="G52" i="16"/>
  <c r="I52" i="16"/>
  <c r="K52" i="16"/>
  <c r="M3" i="17"/>
  <c r="G52" i="12"/>
  <c r="G59" i="10"/>
  <c r="N2" i="11" s="1"/>
  <c r="I28" i="7"/>
  <c r="H22" i="8" s="1"/>
  <c r="H27" i="8" s="1"/>
  <c r="G28" i="7"/>
  <c r="F22" i="8" s="1"/>
  <c r="F27" i="8" s="1"/>
  <c r="K28" i="4"/>
  <c r="J2" i="5" s="1"/>
  <c r="I28" i="4"/>
  <c r="I2" i="5" s="1"/>
  <c r="G28" i="4"/>
  <c r="G24" i="2"/>
  <c r="H2" i="6" s="1"/>
  <c r="I5" i="19"/>
  <c r="I4" i="19"/>
  <c r="I3" i="19"/>
  <c r="M5" i="17"/>
  <c r="K5" i="16"/>
  <c r="K4" i="16"/>
  <c r="K3" i="16"/>
  <c r="V59" i="13"/>
  <c r="S59" i="13"/>
  <c r="P59" i="13"/>
  <c r="L59" i="13"/>
  <c r="I59" i="13"/>
  <c r="G59" i="13"/>
  <c r="V57" i="13"/>
  <c r="S57" i="13"/>
  <c r="P57" i="13"/>
  <c r="L57" i="13"/>
  <c r="I57" i="13"/>
  <c r="G57" i="13"/>
  <c r="S5" i="13"/>
  <c r="S4" i="13"/>
  <c r="S3" i="13"/>
  <c r="K5" i="12"/>
  <c r="K4" i="12"/>
  <c r="K3" i="12"/>
  <c r="G2" i="11"/>
  <c r="F2" i="11"/>
  <c r="E2" i="11"/>
  <c r="A2" i="11"/>
  <c r="V59" i="10"/>
  <c r="S59" i="10"/>
  <c r="R2" i="11" s="1"/>
  <c r="P59" i="10"/>
  <c r="L59" i="10"/>
  <c r="P2" i="11" s="1"/>
  <c r="I59" i="10"/>
  <c r="V57" i="10"/>
  <c r="S57" i="10"/>
  <c r="L2" i="11" s="1"/>
  <c r="P57" i="10"/>
  <c r="K2" i="11" s="1"/>
  <c r="L57" i="10"/>
  <c r="J2" i="11" s="1"/>
  <c r="I57" i="10"/>
  <c r="G57" i="10"/>
  <c r="H2" i="11" s="1"/>
  <c r="S5" i="10"/>
  <c r="B2" i="11" s="1"/>
  <c r="S4" i="10"/>
  <c r="S3" i="10"/>
  <c r="C2" i="11" s="1"/>
  <c r="D17" i="9"/>
  <c r="D12" i="9"/>
  <c r="I5" i="9"/>
  <c r="I4" i="9"/>
  <c r="I3" i="9"/>
  <c r="I5" i="8"/>
  <c r="I4" i="8"/>
  <c r="I3" i="8"/>
  <c r="K28" i="7"/>
  <c r="J22" i="8" s="1"/>
  <c r="J27" i="8" s="1"/>
  <c r="Q12" i="7"/>
  <c r="P12" i="7"/>
  <c r="O12" i="7"/>
  <c r="O14" i="7" s="1"/>
  <c r="K5" i="7"/>
  <c r="K4" i="7"/>
  <c r="K3" i="7"/>
  <c r="G2" i="6"/>
  <c r="F2" i="6"/>
  <c r="E2" i="6"/>
  <c r="C2" i="6"/>
  <c r="B2" i="6"/>
  <c r="A2" i="6"/>
  <c r="G2" i="5"/>
  <c r="F2" i="5"/>
  <c r="E2" i="5"/>
  <c r="A2" i="5"/>
  <c r="J12" i="8"/>
  <c r="J17" i="8" s="1"/>
  <c r="G2" i="23" s="1"/>
  <c r="H12" i="8"/>
  <c r="H17" i="8" s="1"/>
  <c r="F12" i="8"/>
  <c r="F17" i="8" s="1"/>
  <c r="E2" i="23" s="1"/>
  <c r="Q12" i="4"/>
  <c r="P12" i="4"/>
  <c r="O12" i="4"/>
  <c r="K5" i="4"/>
  <c r="B2" i="5" s="1"/>
  <c r="K4" i="4"/>
  <c r="K3" i="4"/>
  <c r="C2" i="5" s="1"/>
  <c r="K55" i="3"/>
  <c r="K54" i="3"/>
  <c r="K53" i="3"/>
  <c r="I24" i="3"/>
  <c r="I34" i="3"/>
  <c r="H17" i="9" s="1"/>
  <c r="K24" i="3"/>
  <c r="K34" i="3" s="1"/>
  <c r="G24" i="3"/>
  <c r="G34" i="3" s="1"/>
  <c r="K5" i="3"/>
  <c r="K4" i="3"/>
  <c r="K3" i="3"/>
  <c r="K55" i="2"/>
  <c r="K54" i="2"/>
  <c r="K53" i="2"/>
  <c r="K24" i="2"/>
  <c r="J2" i="6" s="1"/>
  <c r="I24" i="2"/>
  <c r="I34" i="2" s="1"/>
  <c r="G34" i="2"/>
  <c r="F37" i="19" s="1"/>
  <c r="H2" i="5"/>
  <c r="K2" i="6"/>
  <c r="F27" i="9"/>
  <c r="J31" i="29" l="1"/>
  <c r="G23" i="29"/>
  <c r="J23" i="29"/>
  <c r="G29" i="29"/>
  <c r="J29" i="29"/>
  <c r="G21" i="29"/>
  <c r="J21" i="29"/>
  <c r="G27" i="29"/>
  <c r="J27" i="29"/>
  <c r="G19" i="29"/>
  <c r="J19" i="29"/>
  <c r="G25" i="29"/>
  <c r="J25" i="29"/>
  <c r="G17" i="29"/>
  <c r="J17" i="29"/>
  <c r="G15" i="29"/>
  <c r="J15" i="29"/>
  <c r="S27" i="29"/>
  <c r="P27" i="29"/>
  <c r="M27" i="29"/>
  <c r="S25" i="29"/>
  <c r="P25" i="29"/>
  <c r="M25" i="29"/>
  <c r="S31" i="29"/>
  <c r="P31" i="29"/>
  <c r="M31" i="29"/>
  <c r="P23" i="29"/>
  <c r="S23" i="29"/>
  <c r="M23" i="29"/>
  <c r="S19" i="29"/>
  <c r="P19" i="29"/>
  <c r="M19" i="29"/>
  <c r="S17" i="29"/>
  <c r="P17" i="29"/>
  <c r="M17" i="29"/>
  <c r="S29" i="29"/>
  <c r="P29" i="29"/>
  <c r="M29" i="29"/>
  <c r="S21" i="29"/>
  <c r="P21" i="29"/>
  <c r="M21" i="29"/>
  <c r="S33" i="29"/>
  <c r="P33" i="29"/>
  <c r="M33" i="29"/>
  <c r="S15" i="29"/>
  <c r="M15" i="29"/>
  <c r="P15" i="29"/>
  <c r="I2" i="6"/>
  <c r="I38" i="3"/>
  <c r="I50" i="3" s="1"/>
  <c r="E52" i="16"/>
  <c r="F32" i="8"/>
  <c r="F37" i="8"/>
  <c r="G38" i="2"/>
  <c r="F12" i="9"/>
  <c r="O14" i="4"/>
  <c r="F25" i="19"/>
  <c r="F29" i="19" s="1"/>
  <c r="E35" i="29"/>
  <c r="Q327" i="17"/>
  <c r="G38" i="3"/>
  <c r="G50" i="3" s="1"/>
  <c r="F17" i="9"/>
  <c r="G54" i="16"/>
  <c r="I54" i="16"/>
  <c r="K54" i="16"/>
  <c r="I65" i="3"/>
  <c r="I71" i="3" s="1"/>
  <c r="I75" i="3" s="1"/>
  <c r="H24" i="8"/>
  <c r="H27" i="9"/>
  <c r="H37" i="8"/>
  <c r="H37" i="19"/>
  <c r="H12" i="9"/>
  <c r="I38" i="2"/>
  <c r="L2" i="6"/>
  <c r="F30" i="8"/>
  <c r="F2" i="23"/>
  <c r="K38" i="3"/>
  <c r="K50" i="3" s="1"/>
  <c r="J17" i="9"/>
  <c r="F31" i="9"/>
  <c r="F41" i="8"/>
  <c r="I2" i="23" s="1"/>
  <c r="F41" i="19"/>
  <c r="K34" i="2"/>
  <c r="G35" i="29" l="1"/>
  <c r="M35" i="29"/>
  <c r="S35" i="29"/>
  <c r="P35" i="29"/>
  <c r="E48" i="29"/>
  <c r="Q15" i="29" s="1"/>
  <c r="Q330" i="17"/>
  <c r="Q333" i="17" s="1"/>
  <c r="N2" i="6"/>
  <c r="G50" i="2"/>
  <c r="J27" i="9"/>
  <c r="J12" i="9"/>
  <c r="F20" i="9" s="1"/>
  <c r="M2" i="6"/>
  <c r="J37" i="19"/>
  <c r="J37" i="8"/>
  <c r="K38" i="2"/>
  <c r="H2" i="23"/>
  <c r="F34" i="8"/>
  <c r="I50" i="2"/>
  <c r="O2" i="6"/>
  <c r="F22" i="9"/>
  <c r="J24" i="8"/>
  <c r="K65" i="3"/>
  <c r="K71" i="3" s="1"/>
  <c r="K75" i="3" s="1"/>
  <c r="G65" i="3"/>
  <c r="G71" i="3" s="1"/>
  <c r="G75" i="3" s="1"/>
  <c r="F24" i="8"/>
  <c r="N15" i="29" l="1"/>
  <c r="T17" i="29"/>
  <c r="K21" i="29"/>
  <c r="K23" i="29"/>
  <c r="K25" i="29"/>
  <c r="K27" i="29"/>
  <c r="K29" i="29"/>
  <c r="K31" i="29"/>
  <c r="K17" i="29"/>
  <c r="K19" i="29"/>
  <c r="N21" i="29"/>
  <c r="N23" i="29"/>
  <c r="N25" i="29"/>
  <c r="N27" i="29"/>
  <c r="N29" i="29"/>
  <c r="N31" i="29"/>
  <c r="N17" i="29"/>
  <c r="N19" i="29"/>
  <c r="Q21" i="29"/>
  <c r="Q23" i="29"/>
  <c r="Q25" i="29"/>
  <c r="Q27" i="29"/>
  <c r="Q29" i="29"/>
  <c r="Q31" i="29"/>
  <c r="Q17" i="29"/>
  <c r="T19" i="29"/>
  <c r="T21" i="29"/>
  <c r="T23" i="29"/>
  <c r="T25" i="29"/>
  <c r="T27" i="29"/>
  <c r="T29" i="29"/>
  <c r="T31" i="29"/>
  <c r="Q19" i="29"/>
  <c r="T15" i="29"/>
  <c r="H43" i="29"/>
  <c r="S50" i="29"/>
  <c r="N37" i="29"/>
  <c r="F24" i="9"/>
  <c r="F14" i="8"/>
  <c r="Q2" i="6"/>
  <c r="G65" i="2"/>
  <c r="T43" i="29"/>
  <c r="T45" i="29"/>
  <c r="H45" i="29"/>
  <c r="Q43" i="29"/>
  <c r="H25" i="29"/>
  <c r="H39" i="29"/>
  <c r="H21" i="29"/>
  <c r="H23" i="29"/>
  <c r="H17" i="29"/>
  <c r="K45" i="29"/>
  <c r="N43" i="29"/>
  <c r="Q45" i="29"/>
  <c r="T37" i="29"/>
  <c r="Q41" i="29"/>
  <c r="Q39" i="29"/>
  <c r="H27" i="29"/>
  <c r="Q37" i="29"/>
  <c r="K39" i="29"/>
  <c r="H41" i="29"/>
  <c r="P50" i="29"/>
  <c r="N45" i="29"/>
  <c r="K37" i="29"/>
  <c r="T39" i="29"/>
  <c r="H19" i="29"/>
  <c r="K41" i="29"/>
  <c r="G50" i="29"/>
  <c r="K43" i="29"/>
  <c r="H29" i="29"/>
  <c r="H37" i="29"/>
  <c r="N41" i="29"/>
  <c r="T41" i="29"/>
  <c r="H31" i="29"/>
  <c r="H15" i="29"/>
  <c r="N39" i="29"/>
  <c r="M50" i="29"/>
  <c r="K50" i="2"/>
  <c r="P2" i="6"/>
  <c r="H14" i="8"/>
  <c r="I65" i="2"/>
  <c r="R2" i="6"/>
  <c r="K15" i="29" l="1"/>
  <c r="K35" i="29" s="1"/>
  <c r="J35" i="29"/>
  <c r="J50" i="29" s="1"/>
  <c r="G71" i="2"/>
  <c r="T2" i="6"/>
  <c r="H35" i="29"/>
  <c r="H49" i="29" s="1"/>
  <c r="N35" i="29"/>
  <c r="N49" i="29" s="1"/>
  <c r="T35" i="29"/>
  <c r="T49" i="29" s="1"/>
  <c r="Q35" i="29"/>
  <c r="Q49" i="29" s="1"/>
  <c r="I71" i="2"/>
  <c r="U2" i="6"/>
  <c r="S2" i="6"/>
  <c r="K65" i="2"/>
  <c r="J14" i="8"/>
  <c r="K49" i="29" l="1"/>
  <c r="W2" i="6"/>
  <c r="G75" i="2"/>
  <c r="Z2" i="6" s="1"/>
  <c r="I75" i="2"/>
  <c r="AA2" i="6" s="1"/>
  <c r="X2" i="6"/>
  <c r="K71" i="2"/>
  <c r="V2" i="6"/>
  <c r="K75" i="2" l="1"/>
  <c r="AB2" i="6" s="1"/>
  <c r="Y2" i="6"/>
</calcChain>
</file>

<file path=xl/sharedStrings.xml><?xml version="1.0" encoding="utf-8"?>
<sst xmlns="http://schemas.openxmlformats.org/spreadsheetml/2006/main" count="1153" uniqueCount="554">
  <si>
    <t>MISURA</t>
  </si>
  <si>
    <t>CUAA</t>
  </si>
  <si>
    <t>PROT-N</t>
  </si>
  <si>
    <t>DEL</t>
  </si>
  <si>
    <t>2-2</t>
  </si>
  <si>
    <t>2-3</t>
  </si>
  <si>
    <t>2-4</t>
  </si>
  <si>
    <t>2-5</t>
  </si>
  <si>
    <t>2-6</t>
  </si>
  <si>
    <t>2-7</t>
  </si>
  <si>
    <t>2-8</t>
  </si>
  <si>
    <t>2-9</t>
  </si>
  <si>
    <t>2-37</t>
  </si>
  <si>
    <t>2-38</t>
  </si>
  <si>
    <t>AVEPA - Agenzia veneta</t>
  </si>
  <si>
    <t>azienda</t>
  </si>
  <si>
    <t>DITTA</t>
  </si>
  <si>
    <t>per i pagamenti in agricoltura</t>
  </si>
  <si>
    <t>PIANO D'INVESTIMENTO AGROINDUSTRIALE</t>
  </si>
  <si>
    <t>CUAA</t>
  </si>
  <si>
    <t>CONTO ECONOMICO RICLASSIFICATO</t>
  </si>
  <si>
    <t>-3</t>
  </si>
  <si>
    <t>-2</t>
  </si>
  <si>
    <t>-1</t>
  </si>
  <si>
    <t>1,1,1</t>
  </si>
  <si>
    <t>Anno di competenza dell'esercizio finanziario</t>
  </si>
  <si>
    <t>1,1,2</t>
  </si>
  <si>
    <t>Ricavi netti delle vendite e prestazioni</t>
  </si>
  <si>
    <t>1,1,3</t>
  </si>
  <si>
    <t>Variazione rimanenze di prodotti lavorati, semil. e finiti</t>
  </si>
  <si>
    <t>1,1,4</t>
  </si>
  <si>
    <t>Incrementi di immobilizzazioni per lavori interni</t>
  </si>
  <si>
    <t>1,1,5</t>
  </si>
  <si>
    <t>Contributi in conto esercizio</t>
  </si>
  <si>
    <t>1,1,6</t>
  </si>
  <si>
    <t>Altri ricavi e proventi</t>
  </si>
  <si>
    <t>1,1,7</t>
  </si>
  <si>
    <t>VALORE DELLA PRODUZIONE</t>
  </si>
  <si>
    <t>1,1,8</t>
  </si>
  <si>
    <t>Valore del conferimento dei soci (acquisti)</t>
  </si>
  <si>
    <t>1,1,9</t>
  </si>
  <si>
    <t>Altri acquisti di materie di consumo</t>
  </si>
  <si>
    <t>1,1,10</t>
  </si>
  <si>
    <t>Variazione delle materie prime, di consumo e di merci</t>
  </si>
  <si>
    <t>1,1,11</t>
  </si>
  <si>
    <t>Servizi e godimento beni di terzi</t>
  </si>
  <si>
    <t>1,1,12</t>
  </si>
  <si>
    <t>VALORE AGGIUNTO (ante)</t>
  </si>
  <si>
    <t>1,1,13</t>
  </si>
  <si>
    <t>Costo del lavoro</t>
  </si>
  <si>
    <t>1,1,14</t>
  </si>
  <si>
    <t>MARGINE OPERATIVO LORDO</t>
  </si>
  <si>
    <t>1,1,15</t>
  </si>
  <si>
    <t>Ammortamento delle immobilizzazioni materiali</t>
  </si>
  <si>
    <t>1,1,16</t>
  </si>
  <si>
    <t>Ammortamento delle immobilizzazioni immateriali</t>
  </si>
  <si>
    <t>1,1,17</t>
  </si>
  <si>
    <t>Accantonamenti fondo TFR</t>
  </si>
  <si>
    <t>1,1,18</t>
  </si>
  <si>
    <t>Altri accantonamenti</t>
  </si>
  <si>
    <t>1,1,19</t>
  </si>
  <si>
    <t>Oneri diversi di gestione</t>
  </si>
  <si>
    <t>1,1,20</t>
  </si>
  <si>
    <t>RISULTATO OPERATIVO DELLA GES. CARATT.</t>
  </si>
  <si>
    <t>1,1,21</t>
  </si>
  <si>
    <t>Proventi finanziari</t>
  </si>
  <si>
    <t>1,1,22</t>
  </si>
  <si>
    <t>Interessi ed altri oneri finanziari</t>
  </si>
  <si>
    <t>1,1,23</t>
  </si>
  <si>
    <t>RISULTATO DELLA GESTIONE FINANZIARIA</t>
  </si>
  <si>
    <t>1,1,24</t>
  </si>
  <si>
    <t>Saldo rivalutazioni/svalutazioni</t>
  </si>
  <si>
    <t>1,1,25</t>
  </si>
  <si>
    <t>Saldo proventi/oneri straordinari</t>
  </si>
  <si>
    <t>1,1,26</t>
  </si>
  <si>
    <t>RISULTATO ANTE IMPOSTE</t>
  </si>
  <si>
    <t>1,1,27</t>
  </si>
  <si>
    <t>Imposte sul reddito di esercizio</t>
  </si>
  <si>
    <t>1,1,28</t>
  </si>
  <si>
    <t>UTILE (PERDITA) DELL'ESERCIZIO</t>
  </si>
  <si>
    <t>(= REDDITO NETTO DI ESERCIZIO)</t>
  </si>
  <si>
    <t>N.B. - Tutti i valori devono essere espressi in Euro senza arrotondamenti</t>
  </si>
  <si>
    <t>+1</t>
  </si>
  <si>
    <t>+2</t>
  </si>
  <si>
    <t>+3</t>
  </si>
  <si>
    <t>1,2,1</t>
  </si>
  <si>
    <t>1,2,2</t>
  </si>
  <si>
    <t>1,2,3</t>
  </si>
  <si>
    <t>1,2,4</t>
  </si>
  <si>
    <t>1,2,5</t>
  </si>
  <si>
    <t>1,2,6</t>
  </si>
  <si>
    <t>1,2,7</t>
  </si>
  <si>
    <t>1,2,8</t>
  </si>
  <si>
    <t>1,2,9</t>
  </si>
  <si>
    <t>1,2,10</t>
  </si>
  <si>
    <t>1,2,11</t>
  </si>
  <si>
    <t>1,2,12</t>
  </si>
  <si>
    <t>VALORE AGGIUNTO (post)</t>
  </si>
  <si>
    <t>1,2,13</t>
  </si>
  <si>
    <t>1,2,14</t>
  </si>
  <si>
    <t>1,2,15</t>
  </si>
  <si>
    <t>1,2,16</t>
  </si>
  <si>
    <t>1,2,17</t>
  </si>
  <si>
    <t>1,2,18</t>
  </si>
  <si>
    <t>1,2,19</t>
  </si>
  <si>
    <t>1,2,20</t>
  </si>
  <si>
    <t>1,2,21</t>
  </si>
  <si>
    <t>1,2,22</t>
  </si>
  <si>
    <t>1,2,23</t>
  </si>
  <si>
    <t>1,2,24</t>
  </si>
  <si>
    <t>1,2,25</t>
  </si>
  <si>
    <t>1,2,26</t>
  </si>
  <si>
    <t>1,2,27</t>
  </si>
  <si>
    <t>1,2,28</t>
  </si>
  <si>
    <t>STATO PATRIMONIALE</t>
  </si>
  <si>
    <t>2,1,1</t>
  </si>
  <si>
    <t>2,1,2</t>
  </si>
  <si>
    <t>Cassa, banche, titoli di Stato</t>
  </si>
  <si>
    <t>2,1,3</t>
  </si>
  <si>
    <t>Crediti a breve termine</t>
  </si>
  <si>
    <t>2,1,4</t>
  </si>
  <si>
    <t>Ratei attivi</t>
  </si>
  <si>
    <t>2,1,5</t>
  </si>
  <si>
    <t>Rimanenze</t>
  </si>
  <si>
    <t>2,1,6</t>
  </si>
  <si>
    <t>Risconti attivi</t>
  </si>
  <si>
    <t>2,1,7</t>
  </si>
  <si>
    <t>Crediti a lungo termine</t>
  </si>
  <si>
    <t>2,1,8</t>
  </si>
  <si>
    <t>Immobilizzazioni</t>
  </si>
  <si>
    <t>2,1,9</t>
  </si>
  <si>
    <t>TOTALE ATTIVO</t>
  </si>
  <si>
    <t>ANN0_-3</t>
  </si>
  <si>
    <t>ANNO_-2</t>
  </si>
  <si>
    <t>ANNO_-1</t>
  </si>
  <si>
    <t>3-10_-3</t>
  </si>
  <si>
    <t>3-10_-2</t>
  </si>
  <si>
    <t>3-10_-1</t>
  </si>
  <si>
    <t>ANNO_-3</t>
  </si>
  <si>
    <t>3-9_-3</t>
  </si>
  <si>
    <t>3-9_-2</t>
  </si>
  <si>
    <t>3-9_-1</t>
  </si>
  <si>
    <t>3-14_-3</t>
  </si>
  <si>
    <t>3-14_-2</t>
  </si>
  <si>
    <t>3-14_-1</t>
  </si>
  <si>
    <t>3-16_-3</t>
  </si>
  <si>
    <t>3-16_-2</t>
  </si>
  <si>
    <t>3-16_-1</t>
  </si>
  <si>
    <t>3-22_-3</t>
  </si>
  <si>
    <t>3-22_-2</t>
  </si>
  <si>
    <t>3-22_-1</t>
  </si>
  <si>
    <t>3-25_-3</t>
  </si>
  <si>
    <t>3-25_-2</t>
  </si>
  <si>
    <t>3-25_-1</t>
  </si>
  <si>
    <t>3-28_-3</t>
  </si>
  <si>
    <t>3-28_-2</t>
  </si>
  <si>
    <t>3-28_-1</t>
  </si>
  <si>
    <t>3-30_-3</t>
  </si>
  <si>
    <t>3-30_-2</t>
  </si>
  <si>
    <t>3-30_-1</t>
  </si>
  <si>
    <t>2,2,1</t>
  </si>
  <si>
    <t>2,2,2</t>
  </si>
  <si>
    <t>2,2,3</t>
  </si>
  <si>
    <t>2,2,4</t>
  </si>
  <si>
    <t>2,2,5</t>
  </si>
  <si>
    <t>2,2,6</t>
  </si>
  <si>
    <t>2,2,7</t>
  </si>
  <si>
    <t>2,2,8</t>
  </si>
  <si>
    <t>2,2,9</t>
  </si>
  <si>
    <t>ROI 1</t>
  </si>
  <si>
    <t>ROI 2</t>
  </si>
  <si>
    <t>Attivo netto</t>
  </si>
  <si>
    <t>ROI 3</t>
  </si>
  <si>
    <t>Reddito della gestione caratteristica</t>
  </si>
  <si>
    <t>ROI 4</t>
  </si>
  <si>
    <t>ROI ANNUO ANTE</t>
  </si>
  <si>
    <t>ROI 5</t>
  </si>
  <si>
    <t>ROI 6</t>
  </si>
  <si>
    <t>ROI 7</t>
  </si>
  <si>
    <t>ROI 8</t>
  </si>
  <si>
    <t>ROI ANNUO POST</t>
  </si>
  <si>
    <t>ROI 9</t>
  </si>
  <si>
    <t>ROI MEDIO ANTE</t>
  </si>
  <si>
    <t>ROI 10</t>
  </si>
  <si>
    <t>ROI MEDIO POST</t>
  </si>
  <si>
    <t>ROI 11</t>
  </si>
  <si>
    <t>MIGLIORA IL RENDIMENTO GLOBALE</t>
  </si>
  <si>
    <t>VALORE AGGIUNTO OPERATIVO</t>
  </si>
  <si>
    <t>9.6</t>
  </si>
  <si>
    <t>Numero di bilanci presentati</t>
  </si>
  <si>
    <t>VA 1</t>
  </si>
  <si>
    <t>VA 2</t>
  </si>
  <si>
    <t>VA 3</t>
  </si>
  <si>
    <t>VA 4</t>
  </si>
  <si>
    <t>VA 5</t>
  </si>
  <si>
    <t>VALORE AGGIUNTO MEDIO ANTE</t>
  </si>
  <si>
    <t>VA 6</t>
  </si>
  <si>
    <t>VALORE AGGIUNTO MEDIO POST</t>
  </si>
  <si>
    <t>VA 7</t>
  </si>
  <si>
    <t>Prot. n.</t>
  </si>
  <si>
    <t>MATERIE PRIME UTILIZZATE PRIMA E DOPO L'INVESTIMENTO</t>
  </si>
  <si>
    <t>DESCRIZIONE MATERIA PRIMA</t>
  </si>
  <si>
    <t>1</t>
  </si>
  <si>
    <t>Anni precedenti la richiesta di finanziamento</t>
  </si>
  <si>
    <t>Anni successivi la richiesta di finanziamento</t>
  </si>
  <si>
    <t>- 3</t>
  </si>
  <si>
    <t>- 2</t>
  </si>
  <si>
    <t>- 1</t>
  </si>
  <si>
    <t>QUANTITA' (Ton)</t>
  </si>
  <si>
    <t>VALORE (Euro)</t>
  </si>
  <si>
    <t>PROVENIENZA MATERIA PRIMA</t>
  </si>
  <si>
    <t>DA PRODUTTORI DI BASE</t>
  </si>
  <si>
    <t>DA ALTRI SOGGETTI</t>
  </si>
  <si>
    <t>2</t>
  </si>
  <si>
    <t>3</t>
  </si>
  <si>
    <t>4</t>
  </si>
  <si>
    <t>+ 1</t>
  </si>
  <si>
    <t>+ 2</t>
  </si>
  <si>
    <t>+ 3</t>
  </si>
  <si>
    <t>TOT. QUANTITA'</t>
  </si>
  <si>
    <t>TOT. VALORE</t>
  </si>
  <si>
    <t>4-6</t>
  </si>
  <si>
    <t>4-7</t>
  </si>
  <si>
    <t>4-8</t>
  </si>
  <si>
    <t>4-51_-3</t>
  </si>
  <si>
    <t>4-51_-2</t>
  </si>
  <si>
    <t>4-51_-1</t>
  </si>
  <si>
    <t>4-51_+1</t>
  </si>
  <si>
    <t>4-51_+2</t>
  </si>
  <si>
    <t>4-51_+3</t>
  </si>
  <si>
    <t>4-52_-3</t>
  </si>
  <si>
    <t>4-52_-2</t>
  </si>
  <si>
    <t>4-52_-1</t>
  </si>
  <si>
    <t>4-52_+1</t>
  </si>
  <si>
    <t>4-52_+2</t>
  </si>
  <si>
    <t>4-52_+3</t>
  </si>
  <si>
    <t>RIEPILOGO DELLE MATERIE PRIME ACQIUSTATE PRIMA DELL'INVESTIMENTO (ANNO -1)</t>
  </si>
  <si>
    <t>DESCRIZIONE</t>
  </si>
  <si>
    <t>QUANTITA' TON</t>
  </si>
  <si>
    <t>TOTALE MATERIE PRIME ACQUISTATE</t>
  </si>
  <si>
    <t>PRODOTTI TRASFORMATI/COMMERCIAL. PRIMA E DOPO L'INVESTIMENTO</t>
  </si>
  <si>
    <t>DESCRIZIONE PRODOTTO</t>
  </si>
  <si>
    <t>DESTINAZIONE PRODOTTO</t>
  </si>
  <si>
    <t>VENDITA DIRETTA</t>
  </si>
  <si>
    <t>COMMERCIO</t>
  </si>
  <si>
    <t>SECONDA TRASFORMAZIONE</t>
  </si>
  <si>
    <t>5-5</t>
  </si>
  <si>
    <t>5-6</t>
  </si>
  <si>
    <t>5-7</t>
  </si>
  <si>
    <t>5-50_-3</t>
  </si>
  <si>
    <t>5-50_-2</t>
  </si>
  <si>
    <t>5-50_-1</t>
  </si>
  <si>
    <t>5-50_+1</t>
  </si>
  <si>
    <t>5-50_+2</t>
  </si>
  <si>
    <t>5-50_+3</t>
  </si>
  <si>
    <t>5-51_-3</t>
  </si>
  <si>
    <t>5-51_-2</t>
  </si>
  <si>
    <t>5-51_-1</t>
  </si>
  <si>
    <t>5-51_+1</t>
  </si>
  <si>
    <t>5-51_+2</t>
  </si>
  <si>
    <t>5-51_+3</t>
  </si>
  <si>
    <t>5-A</t>
  </si>
  <si>
    <t>5-B</t>
  </si>
  <si>
    <t>5-C</t>
  </si>
  <si>
    <t>5-D</t>
  </si>
  <si>
    <t>5-E</t>
  </si>
  <si>
    <t>5-F</t>
  </si>
  <si>
    <t>5-G</t>
  </si>
  <si>
    <t>5-H</t>
  </si>
  <si>
    <t>5-I</t>
  </si>
  <si>
    <t>5-T</t>
  </si>
  <si>
    <t>5-28_-3</t>
  </si>
  <si>
    <t>5-28_-2</t>
  </si>
  <si>
    <t>5-28_-1</t>
  </si>
  <si>
    <t>DETERMINAZIONE DELLA PERCENTUALE DI PRODOTTI TRASFORMATI/COMMERCIAL.PRIMA DELL'INVESTIMENTO (ANNO -1)</t>
  </si>
  <si>
    <t>A MARCHIO "CE"</t>
  </si>
  <si>
    <t>CERTIFICAZ. VOLONTARIA</t>
  </si>
  <si>
    <t>SENZA CERTIFICAZIONE</t>
  </si>
  <si>
    <t>TOTALE PRODUZIONE</t>
  </si>
  <si>
    <t>PERCENTUALE CALCOLATA</t>
  </si>
  <si>
    <t>PERCENTUALE RICHIESTA A PUNTEGGIO</t>
  </si>
  <si>
    <t>N.B. NEL CASO DI PRODUZIONI CHE POSSANO FREGIARSI DI ENTRAMBI I TIPI DI CERTIFICAZIONE, ANDRANNO QUI SOPRA EVIDENZIATE LE RIGHE INTERESSATE, E GIUSTIFICARE NELLA RELAZIONE LE PERCENTUALI RICHIESTE IN DOMANDA DI AIUTO.</t>
  </si>
  <si>
    <t>\</t>
  </si>
  <si>
    <t>PREVENTIVO DEI LAVORI</t>
  </si>
  <si>
    <t>DESCRIZIONE</t>
  </si>
  <si>
    <t>IMPORTI (Euro)</t>
  </si>
  <si>
    <t>6.1</t>
  </si>
  <si>
    <t>Strutture</t>
  </si>
  <si>
    <t>--</t>
  </si>
  <si>
    <t>6.2</t>
  </si>
  <si>
    <t>Attrezzature e Macchinari</t>
  </si>
  <si>
    <t>A</t>
  </si>
  <si>
    <t>RICEZIONE E STOCCAGGIO MATERIA PRIMA</t>
  </si>
  <si>
    <t>6.3</t>
  </si>
  <si>
    <t>Strutture</t>
  </si>
  <si>
    <t>6.4</t>
  </si>
  <si>
    <t>6.5</t>
  </si>
  <si>
    <t>Attrezzature e macchinari</t>
  </si>
  <si>
    <t>6.6</t>
  </si>
  <si>
    <t>B</t>
  </si>
  <si>
    <t>LAVORAZIONE TAL QUALE</t>
  </si>
  <si>
    <t>6.8</t>
  </si>
  <si>
    <t>6.9</t>
  </si>
  <si>
    <t>6.10</t>
  </si>
  <si>
    <t>6.11</t>
  </si>
  <si>
    <t>LAVORAZIONE SUCCESSIVA ALLA PRIMA</t>
  </si>
  <si>
    <t>6.12</t>
  </si>
  <si>
    <t>6.13</t>
  </si>
  <si>
    <t>6.14</t>
  </si>
  <si>
    <t>6.15</t>
  </si>
  <si>
    <t>C</t>
  </si>
  <si>
    <t>TRASFORMAZIONE</t>
  </si>
  <si>
    <t>6.16</t>
  </si>
  <si>
    <t>6.17</t>
  </si>
  <si>
    <t>6.18</t>
  </si>
  <si>
    <t>D</t>
  </si>
  <si>
    <t>CONSERVAZIONE, STOCCAGGIO INVECCHIAMENTO PRODOTTI</t>
  </si>
  <si>
    <t>E</t>
  </si>
  <si>
    <t>CONFEZIONAMENTO</t>
  </si>
  <si>
    <t>F</t>
  </si>
  <si>
    <t>LOGISTICA COMMERCIALE AUTOMATIZZATA</t>
  </si>
  <si>
    <t>G</t>
  </si>
  <si>
    <t>LABORATORIO</t>
  </si>
  <si>
    <t>H</t>
  </si>
  <si>
    <t>PUNTO VENDITA DIRETTA</t>
  </si>
  <si>
    <t>I</t>
  </si>
  <si>
    <t>L</t>
  </si>
  <si>
    <t>M</t>
  </si>
  <si>
    <t>SPESE GENERALI MASSIMO 5%</t>
  </si>
  <si>
    <t>N</t>
  </si>
  <si>
    <t>Ricezione e stoccaggio materia prima</t>
  </si>
  <si>
    <t>Fosse di carico</t>
  </si>
  <si>
    <t>Silos</t>
  </si>
  <si>
    <t>Magazzini</t>
  </si>
  <si>
    <t>Serbatoi</t>
  </si>
  <si>
    <t>Stalle di sosta</t>
  </si>
  <si>
    <t>Lavorazione tal quale (prima lavorazione, prima gamma)</t>
  </si>
  <si>
    <t>Locali per pulizia</t>
  </si>
  <si>
    <t>Locali per selezione</t>
  </si>
  <si>
    <t>Locali per essicazione</t>
  </si>
  <si>
    <t>Locali per calibratura</t>
  </si>
  <si>
    <t>Attrezzature e macchinari per pulizia</t>
  </si>
  <si>
    <t>Attrezzature e macchinari per selezione</t>
  </si>
  <si>
    <t>Attrezzature e macchinari per essicazione</t>
  </si>
  <si>
    <t>Attrezzature e macchinari per calibratura</t>
  </si>
  <si>
    <t>Locali per appassimento uve</t>
  </si>
  <si>
    <t>Locali per lavorazione latte (omogeneizzazione, pastorizzazione, UHT)</t>
  </si>
  <si>
    <t>Altri locali per lavorazione del latte</t>
  </si>
  <si>
    <t>Attrezzature e macchinari per lavorazione latte (omogeneizzazione, pastorizzazione, UHT)</t>
  </si>
  <si>
    <t>Altre attrezzature per lavorazione del latte</t>
  </si>
  <si>
    <t>Locali per macellazione</t>
  </si>
  <si>
    <t>Locali per sezionamento (mezzene)</t>
  </si>
  <si>
    <t>Attrezzature per macellazione</t>
  </si>
  <si>
    <t>Attrezzature per sezionamento (mezzene)</t>
  </si>
  <si>
    <t>Lavorazione successiva alla prima</t>
  </si>
  <si>
    <t>Locali per preparazione di surgelati</t>
  </si>
  <si>
    <t>Locali per preparazione di verdure lavate crude o cotte confezionate e pronte al consumo</t>
  </si>
  <si>
    <t>Attrezzature e macchinari per preparazione di surgelati</t>
  </si>
  <si>
    <t>Attrezzature e macchinari per preparazione di verdure lavate crude o cotte confezionate e pronte al consumo</t>
  </si>
  <si>
    <t>Locali per lavorazioni successive alla prima (tagli anatomici, fettine, ecc.)</t>
  </si>
  <si>
    <t>Attrezzature per lavorazioni successive alla prima (tagli anatomici, fettine, ecc.)</t>
  </si>
  <si>
    <t>Trasformazione</t>
  </si>
  <si>
    <t>Locali per molitura</t>
  </si>
  <si>
    <t>Locali per estrazione</t>
  </si>
  <si>
    <t>Locali per spremitura</t>
  </si>
  <si>
    <t>Locali per preparazione mangimi</t>
  </si>
  <si>
    <t>Attrezzature e macchinari per molitura</t>
  </si>
  <si>
    <t>Attrezzature e macchinari per estrazione</t>
  </si>
  <si>
    <t>Attrezzature e macchinari per spremitura</t>
  </si>
  <si>
    <t>Attrezzature e macchinari per preparazione mangimi</t>
  </si>
  <si>
    <t>Locali per preparazione di conserve, succhi, purea, marmellata</t>
  </si>
  <si>
    <t>Locali per vinificazione (pigiatura, pressatura, filtrazione, spumantizzazione...)</t>
  </si>
  <si>
    <t>Locali per estrazione olio</t>
  </si>
  <si>
    <t>Attrezzature e macchinari per vinificazione (pigiatura, pressatura, filtrazione, spumantizzazione...)</t>
  </si>
  <si>
    <t>Attrezzature e macchinari per estrazione olio</t>
  </si>
  <si>
    <t>Locali per la caseificiazione, produzione yogourt, ricoltta ecc.</t>
  </si>
  <si>
    <t>Attrezzature e macchinari per la caseificazione, produzione yogourt, ricotta ecc.</t>
  </si>
  <si>
    <t>Locali per la produzione di prosciutti, insaccati</t>
  </si>
  <si>
    <t>Attrezzature e macchinari per la produzione di prosciutti, insaccati</t>
  </si>
  <si>
    <t>Conservazione, stoccaggio, invecchiamento prodotti</t>
  </si>
  <si>
    <t>Silos, magazzini (per prodotti essiccati, farine, mangimi)</t>
  </si>
  <si>
    <t>Magazzini con celle frigorifere</t>
  </si>
  <si>
    <t>Locali per vasche, serbatori, botti. Bottiglie</t>
  </si>
  <si>
    <t>Vasche, serbatoi</t>
  </si>
  <si>
    <t>Magazzini di stagionatura</t>
  </si>
  <si>
    <t>Attrezzatura e macchinari per stagionatura</t>
  </si>
  <si>
    <t>Confezionamento</t>
  </si>
  <si>
    <t>Locali per confezionamento</t>
  </si>
  <si>
    <t>Attrezzature e macchinari per il confezionamento (bilance, imbustatrici, inscatolatrici, termosigillatrici, imbottigliartrici, palettizzatore, ecc.)</t>
  </si>
  <si>
    <t>Logistica commerciale automatizzata</t>
  </si>
  <si>
    <t>Strutture magazzini automatizzati</t>
  </si>
  <si>
    <t>Attrezzature e macchinari per la movimentazione e lo stoccaggio automatatizzati</t>
  </si>
  <si>
    <t>Software specifico per magazzini automatizzati</t>
  </si>
  <si>
    <t>Laboratorio</t>
  </si>
  <si>
    <t>Locali per laboratori di analisi di materie prime e prodotti finiti</t>
  </si>
  <si>
    <t>Attrezzature per laboratori di analisi materie prime e prodotti finiti</t>
  </si>
  <si>
    <t>Punto vendita</t>
  </si>
  <si>
    <t>Locali per punto vendita diretta delle produzioni in ambito aziendale</t>
  </si>
  <si>
    <t>Attrezzature e macchinari per punto vendita diretta delle produzioni in ambito aziendale</t>
  </si>
  <si>
    <t>Impianti per la produzione di energia (fotovoltaico,geotermico, eolico)</t>
  </si>
  <si>
    <t>Risparmio idrico e depurazione acque</t>
  </si>
  <si>
    <t>CONSUMO ANNUO DI ENERGIA ELETTRICA ANTE INVESTIMENTO (KW)</t>
  </si>
  <si>
    <t>CONSUMO ANNUO DI ENERGIA ELETTRICA POST INVESTIMENTO (KW)</t>
  </si>
  <si>
    <t>INCREMENTI DI CONSUMO PREVISTI PER I NUOVI INVESTIMENTI (KW)</t>
  </si>
  <si>
    <t>PRODUZIONE DI ENERGIA RINNOVABILE (KW)</t>
  </si>
  <si>
    <t>CONSUMO MEDIO ANTE (KW)</t>
  </si>
  <si>
    <t>CONSUMO MEDIO POST (KW)</t>
  </si>
  <si>
    <t>PRODUZIONE MEDIA POST (KW)</t>
  </si>
  <si>
    <t>VERIFICA RISPETTO REIMPIEGO AZIENDALE</t>
  </si>
  <si>
    <t>6-A</t>
  </si>
  <si>
    <t>6-B</t>
  </si>
  <si>
    <t>6-C</t>
  </si>
  <si>
    <t>6-D</t>
  </si>
  <si>
    <t>6-E</t>
  </si>
  <si>
    <t>6-F</t>
  </si>
  <si>
    <t>6-G</t>
  </si>
  <si>
    <t>6-H</t>
  </si>
  <si>
    <t>6-G-1</t>
  </si>
  <si>
    <t>6-H-1</t>
  </si>
  <si>
    <t>6-I</t>
  </si>
  <si>
    <t>6-20_B</t>
  </si>
  <si>
    <t>6-20_C</t>
  </si>
  <si>
    <t>6-20_D</t>
  </si>
  <si>
    <t>6-20_E</t>
  </si>
  <si>
    <t>7-A</t>
  </si>
  <si>
    <t>7-6</t>
  </si>
  <si>
    <t>7-B</t>
  </si>
  <si>
    <t>7-C</t>
  </si>
  <si>
    <t>7-D</t>
  </si>
  <si>
    <t>7-7</t>
  </si>
  <si>
    <t>7-8</t>
  </si>
  <si>
    <t>7-C-1</t>
  </si>
  <si>
    <t>7-D-1</t>
  </si>
  <si>
    <t>A-1</t>
  </si>
  <si>
    <t>7-9</t>
  </si>
  <si>
    <t>7-10</t>
  </si>
  <si>
    <t>7-11</t>
  </si>
  <si>
    <t>7-E</t>
  </si>
  <si>
    <t>A-1-a</t>
  </si>
  <si>
    <t>A-1-b</t>
  </si>
  <si>
    <t>A-2</t>
  </si>
  <si>
    <t>7-12</t>
  </si>
  <si>
    <t>7-13</t>
  </si>
  <si>
    <t>7-14</t>
  </si>
  <si>
    <t>7-F</t>
  </si>
  <si>
    <t>A-2-a</t>
  </si>
  <si>
    <t>A-2-b</t>
  </si>
  <si>
    <t>A-3</t>
  </si>
  <si>
    <t>7-15</t>
  </si>
  <si>
    <t>7-16</t>
  </si>
  <si>
    <t>7-17</t>
  </si>
  <si>
    <t>7-G</t>
  </si>
  <si>
    <t>A-3-a</t>
  </si>
  <si>
    <t>A-3-b</t>
  </si>
  <si>
    <t>9-4_-1</t>
  </si>
  <si>
    <t>9-4_-2</t>
  </si>
  <si>
    <t>9-4_-3</t>
  </si>
  <si>
    <t>9-5</t>
  </si>
  <si>
    <t>9-6</t>
  </si>
  <si>
    <t>ALLEGATO_7-2</t>
  </si>
  <si>
    <t>ALLEGATO_7-3</t>
  </si>
  <si>
    <t>DATA_4</t>
  </si>
  <si>
    <t>DATA_SCADENZA_4</t>
  </si>
  <si>
    <t>5</t>
  </si>
  <si>
    <t>DATA_5</t>
  </si>
  <si>
    <t>6</t>
  </si>
  <si>
    <t>7</t>
  </si>
  <si>
    <t>8</t>
  </si>
  <si>
    <t>9</t>
  </si>
  <si>
    <t>10</t>
  </si>
  <si>
    <t>11</t>
  </si>
  <si>
    <t>12</t>
  </si>
  <si>
    <t>13</t>
  </si>
  <si>
    <t>S</t>
  </si>
  <si>
    <t>RICEVIBILE</t>
  </si>
  <si>
    <t>ISTRUTTORE</t>
  </si>
  <si>
    <t>CONCESSIONE_EDILIZIA</t>
  </si>
  <si>
    <t>DATA_PRESENTAZIONE_C_E</t>
  </si>
  <si>
    <t>DATA_60_GIORNI_DA_TERMINE_PRESENTAZIONE_DOM</t>
  </si>
  <si>
    <t>PRESENTAZIONE_CONCESSIONE_EDILIZIA_ENTRO_60_GIORNI</t>
  </si>
  <si>
    <t>ISTRUITA</t>
  </si>
  <si>
    <t>DATA_CONCLUSIONE_ISTRUTTORIA</t>
  </si>
  <si>
    <t>-</t>
  </si>
  <si>
    <t>PRIORITA'_A_AREA_PUNTI</t>
  </si>
  <si>
    <t>PRIORITA'_B_PRODUTTORI_PUNTI</t>
  </si>
  <si>
    <t>PUNTEGGIO_BIOLOGICO</t>
  </si>
  <si>
    <t>PUNTEGGIO_A_DENOMINAZIONE</t>
  </si>
  <si>
    <t>PUNTEGGIO_IGT</t>
  </si>
  <si>
    <t>PUNTEGGIO_AS</t>
  </si>
  <si>
    <t>PRIORITA'_MAGGIORE_C_PRODOTTI_PUNTI</t>
  </si>
  <si>
    <t>PUNTEGGIO_REG_1836</t>
  </si>
  <si>
    <t>PUNTEGGIO_ISO_9000</t>
  </si>
  <si>
    <t>PUNTEGGIO_ISO_14000</t>
  </si>
  <si>
    <t>PRIORITA'_MAGGIORE_D_INTERVENTO_PUNTI</t>
  </si>
  <si>
    <t>PUNTI_TOTALE</t>
  </si>
  <si>
    <t>PROGETTI_5_ANNI_PRECEDENTI</t>
  </si>
  <si>
    <t>INVESTIMENTO_ESCLUSIVO_IMPIANTI</t>
  </si>
  <si>
    <t>CONCESSIONE_EDILIZIA_ENTRO_60_GIORNI</t>
  </si>
  <si>
    <t>%_IMPIANTI_SU_VOLUME_INVESTIMENTO</t>
  </si>
  <si>
    <t>INVESTIMENTO_ESCLUSIVO_IMMOBILI</t>
  </si>
  <si>
    <t>AMMESSA_A_CONTRIBUTO</t>
  </si>
  <si>
    <t>Pese</t>
  </si>
  <si>
    <t>Tunnel di raffreddamento (idrocooler …)</t>
  </si>
  <si>
    <t>N.B. ripetere i riquadri quante sono le tipologie (es. prosciutto) o varietà (es. vino soave) di prodotto finito, distinte per prodotti con certificazione volontaria (es. UNI - ISO); di qualità riconosciuta CE (es. DOC); o produzione senza certificazione.</t>
  </si>
  <si>
    <t>GRANDI COLTURE</t>
  </si>
  <si>
    <t>ORTOFRUTTA</t>
  </si>
  <si>
    <t>LATTIERO CASEARIO</t>
  </si>
  <si>
    <t xml:space="preserve">INVESTIMENTI STRUTTURALI E DOTAZIONALI </t>
  </si>
  <si>
    <t>Spesa richiesta</t>
  </si>
  <si>
    <t>Punti priorità</t>
  </si>
  <si>
    <t>Lavorazione tal quale - prima lavorazione, prima gamma -</t>
  </si>
  <si>
    <t xml:space="preserve">Logicistica commerciale automatizzata </t>
  </si>
  <si>
    <t>Investimenti trasversali alle varie fasi: rimozione e smaltimento dell'amianto</t>
  </si>
  <si>
    <t>Investimenti trasversali alle varie fasi: risparmio idrico e depurazione acque</t>
  </si>
  <si>
    <t>Investimenti trasversali alle varie fasi: impianti per la produzione di energia da scarti e sottoprodotti di lavorazione, fotovoltaico, geotermico, eolico</t>
  </si>
  <si>
    <t xml:space="preserve">N.B. ripetere i riquadri quante sono le tipologie (es. carne avicola o suinicola) o varietà (es. uva merlot) di materie prime utilizzate, distinte per destinazione, in prodotti con certificazione volontaria (es. UNI - ISO); di qualità riconosciuta CE (es. DOC); o senza certificazione </t>
  </si>
  <si>
    <t>421</t>
  </si>
  <si>
    <t>O</t>
  </si>
  <si>
    <r>
      <t xml:space="preserve">di cui </t>
    </r>
    <r>
      <rPr>
        <b/>
        <sz val="10"/>
        <rFont val="Arial"/>
        <family val="2"/>
      </rPr>
      <t>Macchine ed impianti per nuovi prodotti (ricomprese nelle voci da A ad I)</t>
    </r>
  </si>
  <si>
    <r>
      <t>di cui</t>
    </r>
    <r>
      <rPr>
        <b/>
        <sz val="10"/>
        <rFont val="Arial"/>
        <family val="2"/>
      </rPr>
      <t xml:space="preserve"> Ristrutturazione o acquisto con ristrutturazione di fabbricati industriali (esclusa rimozione e smaltimento dell'amianto) (ricompreso nelle voci da A ad I)</t>
    </r>
  </si>
  <si>
    <t>PUNTEGGIO DI PRIORITA' SETTORIALI</t>
  </si>
  <si>
    <t>P</t>
  </si>
  <si>
    <t>Q</t>
  </si>
  <si>
    <t>J</t>
  </si>
  <si>
    <t>K</t>
  </si>
  <si>
    <t>J (4.1.5)</t>
  </si>
  <si>
    <t>J (4.1.6)</t>
  </si>
  <si>
    <t>J (4.1.7)</t>
  </si>
  <si>
    <t>INVESTIMENTI TRASVERSALI ALLE VARIE FASI (foglio 6, voce J)</t>
  </si>
  <si>
    <t>verifica corrispondenza importo TOTALE INVESTIMENTI MATERIALI (fogli 6 e 8, voce K)</t>
  </si>
  <si>
    <t>PRIORITA' INVESTIMENTI</t>
  </si>
  <si>
    <t>di cui per interventi trasversali</t>
  </si>
  <si>
    <t>Dati riporto foglio 6</t>
  </si>
  <si>
    <t>per il riconoscimento del punteggio inserire la % degli interventi trasversali per la fase, o le fasi, interessate dall'investimento:</t>
  </si>
  <si>
    <t>tipologia 4.1.5 Impianti per la produzione di energia (fotovoltaico,geotermico, eolico)</t>
  </si>
  <si>
    <t>tipologia 4.1.6 Risparmio idrico e depurazione acque</t>
  </si>
  <si>
    <t>tipologia 4.1.7 Rimozione e smaltimento amianto</t>
  </si>
  <si>
    <t>INVESTIMENTI TRASVERSALI ALLE VARIE FASI (4.1.5+4.1.6+4.1.7)</t>
  </si>
  <si>
    <t>ALTRI INVESTIMENTI NON RICOMPRESI NEI PUNTI PRECEDENTI</t>
  </si>
  <si>
    <t>TOTALE INVESTIMENTI MATERIALI (A+B+C+D+E+F+G+H+I+J+K)</t>
  </si>
  <si>
    <t>TOTALE GENERALE (L+M)</t>
  </si>
  <si>
    <r>
      <t>sul punto</t>
    </r>
    <r>
      <rPr>
        <b/>
        <sz val="10"/>
        <rFont val="Arial"/>
        <family val="2"/>
      </rPr>
      <t xml:space="preserve"> L</t>
    </r>
  </si>
  <si>
    <t>(4.1.8)</t>
  </si>
  <si>
    <t>(4.1.9)</t>
  </si>
  <si>
    <t>TOTALE INVESTIMENTI MATERIALI (foglio 6, voce L)</t>
  </si>
  <si>
    <t>Altri investimenti non compresi nei punti precedenti</t>
  </si>
  <si>
    <t>PUNTEGGIO TOTALE (L+J+4.1.8+4,1,9)</t>
  </si>
  <si>
    <t>CARNE E UOVA</t>
  </si>
  <si>
    <t>DITTA - Numero Preventivo Scelto</t>
  </si>
  <si>
    <t>N.B. Inserire analiticamente le spese imputate ad ogni fase di lavorazione, al fine di dare evidenza della composizione degli importi inseriti nella domanda informatica</t>
  </si>
  <si>
    <t>6.7</t>
  </si>
  <si>
    <t>VINICOLO e OLEICOLO</t>
  </si>
  <si>
    <t>TOTALE INVESTIMENTI MATERIALI (deve coincidere con foglio 6, punto L)</t>
  </si>
  <si>
    <t>C.S.R. Veneto 2023-2027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</si>
</sst>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* #,##0\ ;\-* #,##0\ ;* &quot;- &quot;;@\ "/>
    <numFmt numFmtId="165" formatCode="* #,##0.00\ ;\-* #,##0.00\ ;* &quot;- &quot;;@\ "/>
    <numFmt numFmtId="166" formatCode="&quot;L. &quot;#,##0"/>
    <numFmt numFmtId="167" formatCode="0.00000"/>
    <numFmt numFmtId="168" formatCode="* #,##0.00\ ;\-* #,##0.00\ ;* \-#\ ;@\ "/>
    <numFmt numFmtId="169" formatCode="0.0"/>
    <numFmt numFmtId="170" formatCode="#,##0.0"/>
    <numFmt numFmtId="171" formatCode="#,##0_ ;\-#,##0\ "/>
  </numFmts>
  <fonts count="31" x14ac:knownFonts="1">
    <font>
      <sz val="10"/>
      <name val="Arial"/>
      <family val="2"/>
    </font>
    <font>
      <sz val="10"/>
      <color indexed="14"/>
      <name val="Arial"/>
      <family val="2"/>
    </font>
    <font>
      <sz val="10"/>
      <color indexed="4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4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0"/>
      <name val="Arial"/>
    </font>
    <font>
      <sz val="10"/>
      <color indexed="9"/>
      <name val="Arial"/>
      <family val="2"/>
    </font>
    <font>
      <sz val="10"/>
      <color indexed="63"/>
      <name val="Arial"/>
    </font>
    <font>
      <sz val="11"/>
      <name val="Arial"/>
    </font>
    <font>
      <sz val="12"/>
      <color indexed="9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sz val="11"/>
      <color indexed="63"/>
      <name val="Arial"/>
    </font>
    <font>
      <sz val="10"/>
      <color indexed="63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sz val="6"/>
      <name val="Arial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168" fontId="12" fillId="0" borderId="0" applyBorder="0" applyAlignment="0" applyProtection="0"/>
    <xf numFmtId="164" fontId="12" fillId="0" borderId="0" applyBorder="0" applyAlignment="0" applyProtection="0"/>
    <xf numFmtId="0" fontId="13" fillId="0" borderId="0"/>
    <xf numFmtId="9" fontId="12" fillId="0" borderId="0" applyBorder="0" applyAlignment="0" applyProtection="0"/>
  </cellStyleXfs>
  <cellXfs count="311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2" fillId="0" borderId="0" xfId="0" applyNumberFormat="1" applyFont="1"/>
    <xf numFmtId="14" fontId="0" fillId="0" borderId="0" xfId="0" applyNumberFormat="1"/>
    <xf numFmtId="3" fontId="0" fillId="0" borderId="0" xfId="0" applyNumberFormat="1"/>
    <xf numFmtId="0" fontId="0" fillId="0" borderId="1" xfId="0" applyBorder="1"/>
    <xf numFmtId="49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0" xfId="0" applyFont="1" applyAlignment="1">
      <alignment horizontal="left"/>
    </xf>
    <xf numFmtId="0" fontId="0" fillId="0" borderId="4" xfId="0" applyBorder="1" applyAlignment="1">
      <alignment horizontal="right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0" fillId="0" borderId="6" xfId="0" applyBorder="1"/>
    <xf numFmtId="0" fontId="0" fillId="0" borderId="4" xfId="0" applyBorder="1" applyAlignment="1">
      <alignment horizontal="left"/>
    </xf>
    <xf numFmtId="0" fontId="4" fillId="0" borderId="0" xfId="0" applyFont="1"/>
    <xf numFmtId="0" fontId="0" fillId="0" borderId="7" xfId="0" applyBorder="1"/>
    <xf numFmtId="49" fontId="0" fillId="0" borderId="8" xfId="0" applyNumberFormat="1" applyBorder="1"/>
    <xf numFmtId="0" fontId="0" fillId="0" borderId="8" xfId="0" applyBorder="1"/>
    <xf numFmtId="0" fontId="4" fillId="0" borderId="8" xfId="0" applyFont="1" applyBorder="1"/>
    <xf numFmtId="0" fontId="0" fillId="0" borderId="9" xfId="0" applyBorder="1"/>
    <xf numFmtId="49" fontId="0" fillId="0" borderId="0" xfId="0" applyNumberFormat="1" applyAlignment="1">
      <alignment horizontal="center"/>
    </xf>
    <xf numFmtId="1" fontId="0" fillId="0" borderId="0" xfId="0" applyNumberFormat="1"/>
    <xf numFmtId="0" fontId="4" fillId="0" borderId="0" xfId="0" applyFont="1" applyAlignment="1">
      <alignment horizontal="right"/>
    </xf>
    <xf numFmtId="4" fontId="0" fillId="2" borderId="5" xfId="2" applyNumberFormat="1" applyFont="1" applyFill="1" applyBorder="1" applyAlignment="1" applyProtection="1">
      <alignment horizontal="right"/>
      <protection locked="0"/>
    </xf>
    <xf numFmtId="4" fontId="0" fillId="0" borderId="0" xfId="2" applyNumberFormat="1" applyFont="1" applyBorder="1" applyAlignment="1" applyProtection="1"/>
    <xf numFmtId="4" fontId="0" fillId="2" borderId="5" xfId="2" applyNumberFormat="1" applyFont="1" applyFill="1" applyBorder="1" applyAlignment="1" applyProtection="1">
      <protection locked="0"/>
    </xf>
    <xf numFmtId="0" fontId="0" fillId="0" borderId="0" xfId="0" applyAlignment="1">
      <alignment wrapText="1"/>
    </xf>
    <xf numFmtId="165" fontId="0" fillId="0" borderId="0" xfId="2" applyNumberFormat="1" applyFont="1" applyBorder="1" applyAlignment="1" applyProtection="1"/>
    <xf numFmtId="165" fontId="0" fillId="0" borderId="5" xfId="2" applyNumberFormat="1" applyFont="1" applyBorder="1" applyAlignment="1" applyProtection="1">
      <alignment horizontal="right"/>
    </xf>
    <xf numFmtId="165" fontId="4" fillId="0" borderId="0" xfId="2" applyNumberFormat="1" applyFont="1" applyBorder="1" applyAlignment="1" applyProtection="1"/>
    <xf numFmtId="0" fontId="4" fillId="0" borderId="8" xfId="0" applyFont="1" applyBorder="1" applyAlignment="1">
      <alignment horizontal="right"/>
    </xf>
    <xf numFmtId="3" fontId="4" fillId="0" borderId="8" xfId="0" applyNumberFormat="1" applyFont="1" applyBorder="1"/>
    <xf numFmtId="0" fontId="4" fillId="0" borderId="2" xfId="0" applyFont="1" applyBorder="1" applyAlignment="1">
      <alignment horizontal="left" indent="3"/>
    </xf>
    <xf numFmtId="49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4" fillId="0" borderId="2" xfId="0" applyFont="1" applyBorder="1"/>
    <xf numFmtId="49" fontId="0" fillId="0" borderId="5" xfId="0" applyNumberFormat="1" applyBorder="1" applyAlignment="1">
      <alignment horizontal="center"/>
    </xf>
    <xf numFmtId="0" fontId="4" fillId="0" borderId="0" xfId="0" applyFont="1" applyAlignment="1">
      <alignment horizontal="left" indent="3"/>
    </xf>
    <xf numFmtId="4" fontId="4" fillId="0" borderId="10" xfId="2" applyNumberFormat="1" applyFont="1" applyBorder="1" applyAlignment="1" applyProtection="1">
      <alignment horizontal="right"/>
    </xf>
    <xf numFmtId="165" fontId="4" fillId="0" borderId="0" xfId="2" applyNumberFormat="1" applyFont="1" applyBorder="1" applyAlignment="1" applyProtection="1">
      <alignment horizontal="right"/>
    </xf>
    <xf numFmtId="0" fontId="0" fillId="0" borderId="0" xfId="0" applyAlignment="1">
      <alignment horizontal="center"/>
    </xf>
    <xf numFmtId="4" fontId="4" fillId="0" borderId="0" xfId="2" applyNumberFormat="1" applyFont="1" applyBorder="1" applyAlignment="1" applyProtection="1"/>
    <xf numFmtId="4" fontId="4" fillId="0" borderId="0" xfId="2" applyNumberFormat="1" applyFont="1" applyBorder="1" applyAlignment="1" applyProtection="1">
      <alignment horizontal="right"/>
    </xf>
    <xf numFmtId="165" fontId="0" fillId="0" borderId="5" xfId="2" applyNumberFormat="1" applyFont="1" applyBorder="1" applyAlignment="1" applyProtection="1"/>
    <xf numFmtId="3" fontId="0" fillId="0" borderId="8" xfId="0" applyNumberFormat="1" applyBorder="1"/>
    <xf numFmtId="49" fontId="5" fillId="0" borderId="0" xfId="0" applyNumberFormat="1" applyFont="1"/>
    <xf numFmtId="166" fontId="0" fillId="0" borderId="0" xfId="0" applyNumberFormat="1"/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49" fontId="0" fillId="0" borderId="8" xfId="0" applyNumberForma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167" fontId="0" fillId="0" borderId="5" xfId="0" applyNumberFormat="1" applyBorder="1"/>
    <xf numFmtId="167" fontId="0" fillId="0" borderId="0" xfId="0" applyNumberFormat="1"/>
    <xf numFmtId="0" fontId="4" fillId="0" borderId="4" xfId="0" applyFont="1" applyBorder="1"/>
    <xf numFmtId="0" fontId="4" fillId="0" borderId="6" xfId="0" applyFont="1" applyBorder="1"/>
    <xf numFmtId="0" fontId="4" fillId="0" borderId="11" xfId="0" applyFont="1" applyBorder="1" applyAlignment="1">
      <alignment horizontal="right"/>
    </xf>
    <xf numFmtId="0" fontId="4" fillId="0" borderId="7" xfId="0" applyFont="1" applyBorder="1"/>
    <xf numFmtId="167" fontId="0" fillId="0" borderId="8" xfId="0" applyNumberFormat="1" applyBorder="1"/>
    <xf numFmtId="0" fontId="4" fillId="0" borderId="9" xfId="0" applyFont="1" applyBorder="1"/>
    <xf numFmtId="3" fontId="0" fillId="0" borderId="5" xfId="0" applyNumberFormat="1" applyBorder="1"/>
    <xf numFmtId="0" fontId="4" fillId="0" borderId="0" xfId="0" applyFont="1" applyAlignment="1">
      <alignment horizontal="left"/>
    </xf>
    <xf numFmtId="1" fontId="0" fillId="0" borderId="5" xfId="0" applyNumberFormat="1" applyBorder="1" applyAlignment="1">
      <alignment horizontal="center"/>
    </xf>
    <xf numFmtId="0" fontId="4" fillId="0" borderId="0" xfId="0" applyFont="1" applyAlignment="1">
      <alignment horizontal="left" indent="2"/>
    </xf>
    <xf numFmtId="168" fontId="0" fillId="0" borderId="5" xfId="1" applyFont="1" applyBorder="1" applyAlignment="1" applyProtection="1"/>
    <xf numFmtId="0" fontId="6" fillId="0" borderId="0" xfId="0" applyFont="1"/>
    <xf numFmtId="0" fontId="0" fillId="0" borderId="12" xfId="0" applyBorder="1"/>
    <xf numFmtId="0" fontId="0" fillId="0" borderId="10" xfId="0" applyBorder="1"/>
    <xf numFmtId="0" fontId="0" fillId="0" borderId="13" xfId="0" applyBorder="1"/>
    <xf numFmtId="3" fontId="0" fillId="2" borderId="5" xfId="0" applyNumberFormat="1" applyFill="1" applyBorder="1" applyProtection="1">
      <protection locked="0"/>
    </xf>
    <xf numFmtId="49" fontId="0" fillId="0" borderId="0" xfId="0" applyNumberFormat="1" applyAlignment="1">
      <alignment horizontal="right"/>
    </xf>
    <xf numFmtId="3" fontId="0" fillId="2" borderId="0" xfId="0" applyNumberFormat="1" applyFill="1" applyProtection="1">
      <protection locked="0"/>
    </xf>
    <xf numFmtId="0" fontId="7" fillId="0" borderId="0" xfId="0" applyFont="1"/>
    <xf numFmtId="3" fontId="0" fillId="0" borderId="5" xfId="0" applyNumberFormat="1" applyBorder="1" applyAlignment="1">
      <alignment horizontal="right"/>
    </xf>
    <xf numFmtId="49" fontId="8" fillId="0" borderId="0" xfId="0" applyNumberFormat="1" applyFont="1"/>
    <xf numFmtId="165" fontId="0" fillId="2" borderId="5" xfId="2" applyNumberFormat="1" applyFont="1" applyFill="1" applyBorder="1" applyAlignment="1" applyProtection="1">
      <alignment horizontal="right"/>
      <protection locked="0"/>
    </xf>
    <xf numFmtId="2" fontId="0" fillId="0" borderId="0" xfId="0" applyNumberFormat="1"/>
    <xf numFmtId="165" fontId="0" fillId="0" borderId="0" xfId="2" applyNumberFormat="1" applyFont="1" applyBorder="1" applyAlignment="1" applyProtection="1">
      <alignment horizontal="right"/>
    </xf>
    <xf numFmtId="9" fontId="0" fillId="2" borderId="5" xfId="4" applyFont="1" applyFill="1" applyBorder="1" applyAlignment="1" applyProtection="1">
      <protection locked="0"/>
    </xf>
    <xf numFmtId="165" fontId="0" fillId="0" borderId="8" xfId="2" applyNumberFormat="1" applyFont="1" applyBorder="1" applyAlignment="1" applyProtection="1"/>
    <xf numFmtId="0" fontId="0" fillId="0" borderId="0" xfId="0" applyProtection="1">
      <protection hidden="1"/>
    </xf>
    <xf numFmtId="0" fontId="0" fillId="0" borderId="2" xfId="0" applyBorder="1" applyProtection="1">
      <protection hidden="1"/>
    </xf>
    <xf numFmtId="49" fontId="0" fillId="0" borderId="2" xfId="0" applyNumberFormat="1" applyBorder="1" applyProtection="1">
      <protection hidden="1"/>
    </xf>
    <xf numFmtId="49" fontId="0" fillId="0" borderId="0" xfId="0" applyNumberFormat="1" applyProtection="1">
      <protection hidden="1"/>
    </xf>
    <xf numFmtId="0" fontId="9" fillId="0" borderId="0" xfId="0" applyFont="1"/>
    <xf numFmtId="0" fontId="6" fillId="0" borderId="0" xfId="0" applyFont="1" applyAlignment="1">
      <alignment horizontal="left"/>
    </xf>
    <xf numFmtId="165" fontId="0" fillId="2" borderId="5" xfId="2" applyNumberFormat="1" applyFont="1" applyFill="1" applyBorder="1" applyAlignment="1" applyProtection="1">
      <protection locked="0"/>
    </xf>
    <xf numFmtId="49" fontId="4" fillId="0" borderId="11" xfId="0" applyNumberFormat="1" applyFont="1" applyBorder="1" applyAlignment="1">
      <alignment horizontal="center"/>
    </xf>
    <xf numFmtId="9" fontId="6" fillId="0" borderId="0" xfId="0" applyNumberFormat="1" applyFont="1" applyAlignment="1">
      <alignment horizontal="center"/>
    </xf>
    <xf numFmtId="169" fontId="0" fillId="2" borderId="5" xfId="0" applyNumberForma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left"/>
    </xf>
    <xf numFmtId="164" fontId="0" fillId="2" borderId="5" xfId="2" applyFont="1" applyFill="1" applyBorder="1" applyAlignment="1" applyProtection="1">
      <protection locked="0"/>
    </xf>
    <xf numFmtId="164" fontId="0" fillId="0" borderId="5" xfId="2" applyFont="1" applyBorder="1" applyAlignment="1" applyProtection="1"/>
    <xf numFmtId="1" fontId="0" fillId="0" borderId="5" xfId="0" applyNumberFormat="1" applyBorder="1"/>
    <xf numFmtId="3" fontId="0" fillId="0" borderId="14" xfId="0" applyNumberFormat="1" applyBorder="1"/>
    <xf numFmtId="49" fontId="0" fillId="0" borderId="6" xfId="0" applyNumberFormat="1" applyBorder="1"/>
    <xf numFmtId="0" fontId="10" fillId="0" borderId="0" xfId="0" applyFont="1" applyProtection="1">
      <protection hidden="1"/>
    </xf>
    <xf numFmtId="0" fontId="0" fillId="0" borderId="0" xfId="0" applyAlignment="1">
      <alignment horizontal="left"/>
    </xf>
    <xf numFmtId="49" fontId="0" fillId="0" borderId="0" xfId="0" applyNumberFormat="1" applyProtection="1">
      <protection locked="0"/>
    </xf>
    <xf numFmtId="165" fontId="0" fillId="0" borderId="0" xfId="2" applyNumberFormat="1" applyFont="1" applyBorder="1" applyAlignment="1" applyProtection="1">
      <protection locked="0"/>
    </xf>
    <xf numFmtId="171" fontId="0" fillId="0" borderId="5" xfId="2" applyNumberFormat="1" applyFont="1" applyBorder="1" applyAlignment="1" applyProtection="1"/>
    <xf numFmtId="49" fontId="4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28" fillId="0" borderId="0" xfId="0" applyFont="1"/>
    <xf numFmtId="4" fontId="12" fillId="3" borderId="17" xfId="3" applyNumberFormat="1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4" fontId="12" fillId="3" borderId="18" xfId="3" applyNumberFormat="1" applyFont="1" applyFill="1" applyBorder="1" applyAlignment="1" applyProtection="1">
      <alignment horizontal="center" vertical="center"/>
      <protection locked="0"/>
    </xf>
    <xf numFmtId="3" fontId="0" fillId="4" borderId="5" xfId="0" applyNumberFormat="1" applyFill="1" applyBorder="1" applyAlignment="1" applyProtection="1">
      <alignment horizontal="center"/>
      <protection locked="0"/>
    </xf>
    <xf numFmtId="3" fontId="0" fillId="4" borderId="12" xfId="0" applyNumberFormat="1" applyFill="1" applyBorder="1" applyAlignment="1" applyProtection="1">
      <alignment horizontal="center"/>
      <protection locked="0"/>
    </xf>
    <xf numFmtId="3" fontId="0" fillId="4" borderId="13" xfId="0" applyNumberFormat="1" applyFill="1" applyBorder="1" applyProtection="1"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4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4" fontId="14" fillId="0" borderId="0" xfId="3" applyNumberFormat="1" applyFont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4" fillId="0" borderId="0" xfId="0" applyFont="1" applyProtection="1"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0" fillId="0" borderId="4" xfId="0" applyBorder="1" applyAlignment="1" applyProtection="1">
      <alignment horizontal="right"/>
      <protection hidden="1"/>
    </xf>
    <xf numFmtId="0" fontId="0" fillId="0" borderId="6" xfId="0" applyBorder="1" applyProtection="1"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8" xfId="0" applyBorder="1" applyProtection="1">
      <protection hidden="1"/>
    </xf>
    <xf numFmtId="49" fontId="0" fillId="0" borderId="8" xfId="0" applyNumberFormat="1" applyBorder="1" applyProtection="1">
      <protection hidden="1"/>
    </xf>
    <xf numFmtId="0" fontId="4" fillId="0" borderId="8" xfId="0" applyFont="1" applyBorder="1" applyProtection="1">
      <protection hidden="1"/>
    </xf>
    <xf numFmtId="0" fontId="0" fillId="0" borderId="7" xfId="0" applyBorder="1" applyProtection="1">
      <protection hidden="1"/>
    </xf>
    <xf numFmtId="0" fontId="0" fillId="0" borderId="9" xfId="0" applyBorder="1" applyProtection="1">
      <protection hidden="1"/>
    </xf>
    <xf numFmtId="0" fontId="13" fillId="0" borderId="0" xfId="3" applyProtection="1">
      <protection hidden="1"/>
    </xf>
    <xf numFmtId="0" fontId="13" fillId="0" borderId="4" xfId="3" applyBorder="1" applyAlignment="1" applyProtection="1">
      <alignment horizontal="center"/>
      <protection hidden="1"/>
    </xf>
    <xf numFmtId="0" fontId="4" fillId="0" borderId="0" xfId="3" applyFont="1" applyProtection="1">
      <protection hidden="1"/>
    </xf>
    <xf numFmtId="4" fontId="13" fillId="0" borderId="0" xfId="3" applyNumberFormat="1" applyProtection="1">
      <protection hidden="1"/>
    </xf>
    <xf numFmtId="170" fontId="13" fillId="0" borderId="0" xfId="3" applyNumberFormat="1" applyAlignment="1" applyProtection="1">
      <alignment horizontal="center"/>
      <protection hidden="1"/>
    </xf>
    <xf numFmtId="4" fontId="13" fillId="0" borderId="0" xfId="3" applyNumberFormat="1" applyAlignment="1" applyProtection="1">
      <alignment horizontal="center"/>
      <protection hidden="1"/>
    </xf>
    <xf numFmtId="169" fontId="13" fillId="0" borderId="0" xfId="3" applyNumberFormat="1" applyAlignment="1" applyProtection="1">
      <alignment horizontal="center"/>
      <protection hidden="1"/>
    </xf>
    <xf numFmtId="169" fontId="14" fillId="0" borderId="0" xfId="3" applyNumberFormat="1" applyFont="1" applyAlignment="1" applyProtection="1">
      <alignment horizontal="center"/>
      <protection hidden="1"/>
    </xf>
    <xf numFmtId="0" fontId="13" fillId="0" borderId="0" xfId="3" applyAlignment="1" applyProtection="1">
      <alignment horizontal="center"/>
      <protection hidden="1"/>
    </xf>
    <xf numFmtId="169" fontId="15" fillId="0" borderId="0" xfId="3" applyNumberFormat="1" applyFont="1" applyAlignment="1" applyProtection="1">
      <alignment horizontal="center"/>
      <protection hidden="1"/>
    </xf>
    <xf numFmtId="0" fontId="14" fillId="0" borderId="0" xfId="3" applyFont="1" applyAlignment="1" applyProtection="1">
      <alignment horizontal="center"/>
      <protection hidden="1"/>
    </xf>
    <xf numFmtId="4" fontId="13" fillId="0" borderId="19" xfId="3" applyNumberFormat="1" applyBorder="1" applyAlignment="1" applyProtection="1">
      <alignment horizontal="center"/>
      <protection hidden="1"/>
    </xf>
    <xf numFmtId="0" fontId="15" fillId="0" borderId="0" xfId="3" applyFont="1" applyAlignment="1" applyProtection="1">
      <alignment horizontal="center"/>
      <protection hidden="1"/>
    </xf>
    <xf numFmtId="0" fontId="14" fillId="0" borderId="0" xfId="3" applyFont="1" applyProtection="1">
      <protection hidden="1"/>
    </xf>
    <xf numFmtId="0" fontId="4" fillId="0" borderId="7" xfId="3" applyFont="1" applyBorder="1" applyAlignment="1" applyProtection="1">
      <alignment horizontal="center"/>
      <protection hidden="1"/>
    </xf>
    <xf numFmtId="0" fontId="13" fillId="0" borderId="8" xfId="3" applyBorder="1" applyProtection="1">
      <protection hidden="1"/>
    </xf>
    <xf numFmtId="0" fontId="17" fillId="0" borderId="0" xfId="3" applyFont="1" applyAlignment="1" applyProtection="1">
      <alignment horizontal="center"/>
      <protection hidden="1"/>
    </xf>
    <xf numFmtId="0" fontId="18" fillId="0" borderId="0" xfId="3" applyFont="1" applyAlignment="1" applyProtection="1">
      <alignment horizontal="center"/>
      <protection hidden="1"/>
    </xf>
    <xf numFmtId="0" fontId="19" fillId="0" borderId="12" xfId="3" applyFont="1" applyBorder="1" applyAlignment="1" applyProtection="1">
      <alignment horizontal="center"/>
      <protection hidden="1"/>
    </xf>
    <xf numFmtId="0" fontId="16" fillId="0" borderId="5" xfId="3" applyFont="1" applyBorder="1" applyAlignment="1" applyProtection="1">
      <alignment horizontal="center"/>
      <protection hidden="1"/>
    </xf>
    <xf numFmtId="0" fontId="10" fillId="0" borderId="12" xfId="3" applyFont="1" applyBorder="1" applyAlignment="1" applyProtection="1">
      <alignment horizontal="center" vertical="center" wrapText="1"/>
      <protection hidden="1"/>
    </xf>
    <xf numFmtId="0" fontId="19" fillId="0" borderId="12" xfId="3" applyFont="1" applyBorder="1" applyProtection="1">
      <protection hidden="1"/>
    </xf>
    <xf numFmtId="4" fontId="16" fillId="0" borderId="17" xfId="3" applyNumberFormat="1" applyFont="1" applyBorder="1" applyAlignment="1" applyProtection="1">
      <alignment horizontal="center" vertical="top" wrapText="1"/>
      <protection hidden="1"/>
    </xf>
    <xf numFmtId="170" fontId="16" fillId="0" borderId="20" xfId="3" applyNumberFormat="1" applyFont="1" applyBorder="1" applyAlignment="1" applyProtection="1">
      <alignment horizontal="center" vertical="top" wrapText="1"/>
      <protection hidden="1"/>
    </xf>
    <xf numFmtId="4" fontId="17" fillId="0" borderId="10" xfId="3" applyNumberFormat="1" applyFont="1" applyBorder="1" applyAlignment="1" applyProtection="1">
      <alignment horizontal="center"/>
      <protection hidden="1"/>
    </xf>
    <xf numFmtId="169" fontId="16" fillId="0" borderId="20" xfId="3" applyNumberFormat="1" applyFont="1" applyBorder="1" applyAlignment="1" applyProtection="1">
      <alignment horizontal="center" vertical="top" wrapText="1"/>
      <protection hidden="1"/>
    </xf>
    <xf numFmtId="169" fontId="18" fillId="0" borderId="10" xfId="3" applyNumberFormat="1" applyFont="1" applyBorder="1" applyAlignment="1" applyProtection="1">
      <alignment horizontal="center" vertical="top" wrapText="1"/>
      <protection hidden="1"/>
    </xf>
    <xf numFmtId="169" fontId="20" fillId="0" borderId="20" xfId="3" applyNumberFormat="1" applyFont="1" applyBorder="1" applyAlignment="1" applyProtection="1">
      <alignment horizontal="center" vertical="top" wrapText="1"/>
      <protection hidden="1"/>
    </xf>
    <xf numFmtId="0" fontId="17" fillId="0" borderId="10" xfId="3" applyFont="1" applyBorder="1" applyAlignment="1" applyProtection="1">
      <alignment horizontal="center"/>
      <protection hidden="1"/>
    </xf>
    <xf numFmtId="0" fontId="4" fillId="0" borderId="12" xfId="3" applyFont="1" applyBorder="1" applyAlignment="1" applyProtection="1">
      <alignment horizontal="center"/>
      <protection hidden="1"/>
    </xf>
    <xf numFmtId="0" fontId="13" fillId="0" borderId="5" xfId="3" applyBorder="1" applyProtection="1">
      <protection hidden="1"/>
    </xf>
    <xf numFmtId="0" fontId="13" fillId="0" borderId="12" xfId="3" applyBorder="1" applyProtection="1">
      <protection hidden="1"/>
    </xf>
    <xf numFmtId="0" fontId="4" fillId="0" borderId="12" xfId="3" applyFont="1" applyBorder="1" applyProtection="1">
      <protection hidden="1"/>
    </xf>
    <xf numFmtId="4" fontId="13" fillId="0" borderId="17" xfId="3" applyNumberFormat="1" applyBorder="1" applyProtection="1">
      <protection hidden="1"/>
    </xf>
    <xf numFmtId="170" fontId="13" fillId="0" borderId="20" xfId="3" applyNumberFormat="1" applyBorder="1" applyAlignment="1" applyProtection="1">
      <alignment horizontal="center"/>
      <protection hidden="1"/>
    </xf>
    <xf numFmtId="4" fontId="14" fillId="0" borderId="10" xfId="3" applyNumberFormat="1" applyFont="1" applyBorder="1" applyAlignment="1" applyProtection="1">
      <alignment horizontal="center"/>
      <protection hidden="1"/>
    </xf>
    <xf numFmtId="4" fontId="13" fillId="0" borderId="17" xfId="3" applyNumberFormat="1" applyBorder="1" applyAlignment="1" applyProtection="1">
      <alignment horizontal="center"/>
      <protection hidden="1"/>
    </xf>
    <xf numFmtId="169" fontId="13" fillId="0" borderId="20" xfId="3" applyNumberFormat="1" applyBorder="1" applyAlignment="1" applyProtection="1">
      <alignment horizontal="center"/>
      <protection hidden="1"/>
    </xf>
    <xf numFmtId="169" fontId="14" fillId="0" borderId="10" xfId="3" applyNumberFormat="1" applyFont="1" applyBorder="1" applyAlignment="1" applyProtection="1">
      <alignment horizontal="center"/>
      <protection hidden="1"/>
    </xf>
    <xf numFmtId="0" fontId="13" fillId="0" borderId="17" xfId="3" applyBorder="1" applyProtection="1">
      <protection hidden="1"/>
    </xf>
    <xf numFmtId="169" fontId="15" fillId="0" borderId="20" xfId="3" applyNumberFormat="1" applyFont="1" applyBorder="1" applyAlignment="1" applyProtection="1">
      <alignment horizontal="center"/>
      <protection hidden="1"/>
    </xf>
    <xf numFmtId="0" fontId="14" fillId="0" borderId="10" xfId="3" applyFont="1" applyBorder="1" applyAlignment="1" applyProtection="1">
      <alignment horizontal="center"/>
      <protection hidden="1"/>
    </xf>
    <xf numFmtId="0" fontId="15" fillId="0" borderId="20" xfId="3" applyFont="1" applyBorder="1" applyAlignment="1" applyProtection="1">
      <alignment horizontal="center"/>
      <protection hidden="1"/>
    </xf>
    <xf numFmtId="0" fontId="4" fillId="0" borderId="12" xfId="3" applyFont="1" applyBorder="1" applyAlignment="1" applyProtection="1">
      <alignment horizontal="center" vertical="center"/>
      <protection hidden="1"/>
    </xf>
    <xf numFmtId="0" fontId="4" fillId="5" borderId="5" xfId="3" applyFont="1" applyFill="1" applyBorder="1" applyAlignment="1" applyProtection="1">
      <alignment vertical="center"/>
      <protection hidden="1"/>
    </xf>
    <xf numFmtId="4" fontId="4" fillId="5" borderId="12" xfId="3" applyNumberFormat="1" applyFont="1" applyFill="1" applyBorder="1" applyAlignment="1" applyProtection="1">
      <alignment vertical="center"/>
      <protection hidden="1"/>
    </xf>
    <xf numFmtId="0" fontId="4" fillId="0" borderId="12" xfId="3" applyFont="1" applyBorder="1" applyAlignment="1" applyProtection="1">
      <alignment vertical="center"/>
      <protection hidden="1"/>
    </xf>
    <xf numFmtId="170" fontId="12" fillId="6" borderId="20" xfId="3" applyNumberFormat="1" applyFont="1" applyFill="1" applyBorder="1" applyAlignment="1" applyProtection="1">
      <alignment horizontal="center" vertical="center"/>
      <protection hidden="1"/>
    </xf>
    <xf numFmtId="4" fontId="14" fillId="0" borderId="10" xfId="3" applyNumberFormat="1" applyFont="1" applyBorder="1" applyAlignment="1" applyProtection="1">
      <alignment horizontal="center" vertical="center"/>
      <protection hidden="1"/>
    </xf>
    <xf numFmtId="170" fontId="12" fillId="7" borderId="20" xfId="3" applyNumberFormat="1" applyFont="1" applyFill="1" applyBorder="1" applyAlignment="1" applyProtection="1">
      <alignment horizontal="center" vertical="center"/>
      <protection hidden="1"/>
    </xf>
    <xf numFmtId="169" fontId="14" fillId="0" borderId="10" xfId="3" applyNumberFormat="1" applyFont="1" applyBorder="1" applyAlignment="1" applyProtection="1">
      <alignment horizontal="center" vertical="center"/>
      <protection hidden="1"/>
    </xf>
    <xf numFmtId="169" fontId="21" fillId="7" borderId="20" xfId="3" applyNumberFormat="1" applyFont="1" applyFill="1" applyBorder="1" applyAlignment="1" applyProtection="1">
      <alignment horizontal="center" vertical="center"/>
      <protection hidden="1"/>
    </xf>
    <xf numFmtId="0" fontId="14" fillId="0" borderId="10" xfId="3" applyFont="1" applyBorder="1" applyAlignment="1" applyProtection="1">
      <alignment horizontal="center" vertical="center"/>
      <protection hidden="1"/>
    </xf>
    <xf numFmtId="170" fontId="12" fillId="8" borderId="20" xfId="3" applyNumberFormat="1" applyFont="1" applyFill="1" applyBorder="1" applyAlignment="1" applyProtection="1">
      <alignment horizontal="center" vertical="center"/>
      <protection hidden="1"/>
    </xf>
    <xf numFmtId="0" fontId="14" fillId="0" borderId="0" xfId="3" applyFont="1" applyAlignment="1" applyProtection="1">
      <alignment vertical="center"/>
      <protection hidden="1"/>
    </xf>
    <xf numFmtId="0" fontId="13" fillId="0" borderId="0" xfId="3" applyAlignment="1" applyProtection="1">
      <alignment vertical="center"/>
      <protection hidden="1"/>
    </xf>
    <xf numFmtId="0" fontId="6" fillId="5" borderId="5" xfId="3" applyFont="1" applyFill="1" applyBorder="1" applyAlignment="1" applyProtection="1">
      <alignment vertical="center"/>
      <protection hidden="1"/>
    </xf>
    <xf numFmtId="4" fontId="6" fillId="0" borderId="12" xfId="3" applyNumberFormat="1" applyFont="1" applyBorder="1" applyAlignment="1" applyProtection="1">
      <alignment vertical="center"/>
      <protection hidden="1"/>
    </xf>
    <xf numFmtId="4" fontId="12" fillId="5" borderId="17" xfId="3" applyNumberFormat="1" applyFont="1" applyFill="1" applyBorder="1" applyAlignment="1" applyProtection="1">
      <alignment horizontal="center" vertical="center"/>
      <protection hidden="1"/>
    </xf>
    <xf numFmtId="170" fontId="12" fillId="5" borderId="20" xfId="3" applyNumberFormat="1" applyFont="1" applyFill="1" applyBorder="1" applyAlignment="1" applyProtection="1">
      <alignment horizontal="center" vertical="center"/>
      <protection hidden="1"/>
    </xf>
    <xf numFmtId="169" fontId="12" fillId="5" borderId="20" xfId="3" applyNumberFormat="1" applyFont="1" applyFill="1" applyBorder="1" applyAlignment="1" applyProtection="1">
      <alignment horizontal="center" vertical="center"/>
      <protection hidden="1"/>
    </xf>
    <xf numFmtId="169" fontId="21" fillId="5" borderId="20" xfId="3" applyNumberFormat="1" applyFont="1" applyFill="1" applyBorder="1" applyAlignment="1" applyProtection="1">
      <alignment horizontal="center" vertical="center"/>
      <protection hidden="1"/>
    </xf>
    <xf numFmtId="0" fontId="21" fillId="5" borderId="20" xfId="3" applyFont="1" applyFill="1" applyBorder="1" applyAlignment="1" applyProtection="1">
      <alignment horizontal="center" vertical="center"/>
      <protection hidden="1"/>
    </xf>
    <xf numFmtId="169" fontId="21" fillId="8" borderId="20" xfId="3" applyNumberFormat="1" applyFont="1" applyFill="1" applyBorder="1" applyAlignment="1" applyProtection="1">
      <alignment horizontal="center" vertical="center"/>
      <protection hidden="1"/>
    </xf>
    <xf numFmtId="4" fontId="22" fillId="0" borderId="17" xfId="3" applyNumberFormat="1" applyFont="1" applyBorder="1" applyAlignment="1" applyProtection="1">
      <alignment horizontal="center" vertical="center"/>
      <protection hidden="1"/>
    </xf>
    <xf numFmtId="0" fontId="23" fillId="0" borderId="12" xfId="3" applyFont="1" applyBorder="1" applyAlignment="1" applyProtection="1">
      <alignment horizontal="center" vertical="center"/>
      <protection hidden="1"/>
    </xf>
    <xf numFmtId="0" fontId="23" fillId="0" borderId="12" xfId="3" applyFont="1" applyBorder="1" applyAlignment="1" applyProtection="1">
      <alignment vertical="center"/>
      <protection hidden="1"/>
    </xf>
    <xf numFmtId="4" fontId="21" fillId="5" borderId="17" xfId="3" applyNumberFormat="1" applyFont="1" applyFill="1" applyBorder="1" applyAlignment="1" applyProtection="1">
      <alignment horizontal="center" vertical="center"/>
      <protection hidden="1"/>
    </xf>
    <xf numFmtId="169" fontId="24" fillId="5" borderId="20" xfId="3" applyNumberFormat="1" applyFont="1" applyFill="1" applyBorder="1" applyAlignment="1" applyProtection="1">
      <alignment horizontal="center" vertical="center"/>
      <protection hidden="1"/>
    </xf>
    <xf numFmtId="0" fontId="4" fillId="9" borderId="5" xfId="3" applyFont="1" applyFill="1" applyBorder="1" applyAlignment="1" applyProtection="1">
      <alignment vertical="center"/>
      <protection hidden="1"/>
    </xf>
    <xf numFmtId="4" fontId="4" fillId="9" borderId="12" xfId="3" applyNumberFormat="1" applyFont="1" applyFill="1" applyBorder="1" applyAlignment="1" applyProtection="1">
      <alignment vertical="center"/>
      <protection hidden="1"/>
    </xf>
    <xf numFmtId="4" fontId="4" fillId="9" borderId="17" xfId="3" applyNumberFormat="1" applyFont="1" applyFill="1" applyBorder="1" applyAlignment="1" applyProtection="1">
      <alignment horizontal="center" vertical="center"/>
      <protection hidden="1"/>
    </xf>
    <xf numFmtId="170" fontId="4" fillId="9" borderId="20" xfId="3" applyNumberFormat="1" applyFont="1" applyFill="1" applyBorder="1" applyAlignment="1" applyProtection="1">
      <alignment horizontal="center" vertical="center"/>
      <protection hidden="1"/>
    </xf>
    <xf numFmtId="4" fontId="25" fillId="0" borderId="10" xfId="3" applyNumberFormat="1" applyFont="1" applyBorder="1" applyAlignment="1" applyProtection="1">
      <alignment horizontal="center" vertical="center"/>
      <protection hidden="1"/>
    </xf>
    <xf numFmtId="169" fontId="25" fillId="0" borderId="10" xfId="3" applyNumberFormat="1" applyFont="1" applyBorder="1" applyAlignment="1" applyProtection="1">
      <alignment horizontal="center" vertical="center"/>
      <protection hidden="1"/>
    </xf>
    <xf numFmtId="0" fontId="25" fillId="0" borderId="10" xfId="3" applyFont="1" applyBorder="1" applyAlignment="1" applyProtection="1">
      <alignment horizontal="center" vertical="center"/>
      <protection hidden="1"/>
    </xf>
    <xf numFmtId="0" fontId="13" fillId="0" borderId="5" xfId="3" applyBorder="1" applyAlignment="1" applyProtection="1">
      <alignment vertical="center"/>
      <protection hidden="1"/>
    </xf>
    <xf numFmtId="4" fontId="13" fillId="0" borderId="12" xfId="3" applyNumberFormat="1" applyBorder="1" applyAlignment="1" applyProtection="1">
      <alignment vertical="center"/>
      <protection hidden="1"/>
    </xf>
    <xf numFmtId="4" fontId="21" fillId="0" borderId="17" xfId="3" applyNumberFormat="1" applyFont="1" applyBorder="1" applyAlignment="1" applyProtection="1">
      <alignment horizontal="center" vertical="center"/>
      <protection hidden="1"/>
    </xf>
    <xf numFmtId="4" fontId="14" fillId="0" borderId="0" xfId="3" applyNumberFormat="1" applyFont="1" applyAlignment="1" applyProtection="1">
      <alignment horizontal="center" vertical="center"/>
      <protection hidden="1"/>
    </xf>
    <xf numFmtId="0" fontId="4" fillId="0" borderId="5" xfId="3" applyFont="1" applyBorder="1" applyAlignment="1" applyProtection="1">
      <alignment vertical="center" wrapText="1"/>
      <protection hidden="1"/>
    </xf>
    <xf numFmtId="4" fontId="4" fillId="0" borderId="12" xfId="3" applyNumberFormat="1" applyFont="1" applyBorder="1" applyAlignment="1" applyProtection="1">
      <alignment vertical="center" wrapText="1"/>
      <protection hidden="1"/>
    </xf>
    <xf numFmtId="4" fontId="12" fillId="0" borderId="17" xfId="3" applyNumberFormat="1" applyFont="1" applyBorder="1" applyAlignment="1" applyProtection="1">
      <alignment horizontal="center" vertical="center"/>
      <protection hidden="1"/>
    </xf>
    <xf numFmtId="0" fontId="4" fillId="0" borderId="5" xfId="3" applyFont="1" applyBorder="1" applyAlignment="1" applyProtection="1">
      <alignment vertical="center"/>
      <protection hidden="1"/>
    </xf>
    <xf numFmtId="4" fontId="4" fillId="0" borderId="12" xfId="3" applyNumberFormat="1" applyFont="1" applyBorder="1" applyAlignment="1" applyProtection="1">
      <alignment vertical="center"/>
      <protection hidden="1"/>
    </xf>
    <xf numFmtId="0" fontId="26" fillId="0" borderId="5" xfId="3" applyFont="1" applyBorder="1" applyAlignment="1" applyProtection="1">
      <alignment vertical="center"/>
      <protection hidden="1"/>
    </xf>
    <xf numFmtId="4" fontId="26" fillId="0" borderId="12" xfId="3" quotePrefix="1" applyNumberFormat="1" applyFont="1" applyBorder="1" applyAlignment="1" applyProtection="1">
      <alignment horizontal="center" vertical="center"/>
      <protection hidden="1"/>
    </xf>
    <xf numFmtId="4" fontId="13" fillId="0" borderId="12" xfId="3" applyNumberFormat="1" applyBorder="1" applyAlignment="1" applyProtection="1">
      <alignment horizontal="center" vertical="center"/>
      <protection hidden="1"/>
    </xf>
    <xf numFmtId="0" fontId="26" fillId="0" borderId="5" xfId="3" applyFont="1" applyBorder="1" applyAlignment="1" applyProtection="1">
      <alignment vertical="center" wrapText="1"/>
      <protection hidden="1"/>
    </xf>
    <xf numFmtId="4" fontId="26" fillId="0" borderId="12" xfId="3" quotePrefix="1" applyNumberFormat="1" applyFont="1" applyBorder="1" applyAlignment="1" applyProtection="1">
      <alignment horizontal="center" vertical="center" wrapText="1"/>
      <protection hidden="1"/>
    </xf>
    <xf numFmtId="170" fontId="12" fillId="5" borderId="21" xfId="3" applyNumberFormat="1" applyFont="1" applyFill="1" applyBorder="1" applyAlignment="1" applyProtection="1">
      <alignment horizontal="center" vertical="center"/>
      <protection hidden="1"/>
    </xf>
    <xf numFmtId="0" fontId="4" fillId="0" borderId="0" xfId="3" applyFont="1" applyAlignment="1" applyProtection="1">
      <alignment horizontal="center" vertical="center"/>
      <protection hidden="1"/>
    </xf>
    <xf numFmtId="0" fontId="4" fillId="0" borderId="0" xfId="3" applyFont="1" applyAlignment="1" applyProtection="1">
      <alignment vertical="center"/>
      <protection hidden="1"/>
    </xf>
    <xf numFmtId="4" fontId="13" fillId="0" borderId="0" xfId="3" applyNumberFormat="1" applyAlignment="1" applyProtection="1">
      <alignment vertical="center"/>
      <protection hidden="1"/>
    </xf>
    <xf numFmtId="170" fontId="13" fillId="0" borderId="0" xfId="3" applyNumberFormat="1" applyAlignment="1" applyProtection="1">
      <alignment horizontal="center" vertical="center"/>
      <protection hidden="1"/>
    </xf>
    <xf numFmtId="4" fontId="13" fillId="0" borderId="0" xfId="3" applyNumberFormat="1" applyAlignment="1" applyProtection="1">
      <alignment horizontal="center" vertical="center"/>
      <protection hidden="1"/>
    </xf>
    <xf numFmtId="169" fontId="13" fillId="0" borderId="0" xfId="3" applyNumberFormat="1" applyAlignment="1" applyProtection="1">
      <alignment horizontal="center" vertical="center"/>
      <protection hidden="1"/>
    </xf>
    <xf numFmtId="169" fontId="14" fillId="0" borderId="0" xfId="3" applyNumberFormat="1" applyFont="1" applyAlignment="1" applyProtection="1">
      <alignment horizontal="center" vertical="center"/>
      <protection hidden="1"/>
    </xf>
    <xf numFmtId="0" fontId="13" fillId="0" borderId="0" xfId="3" applyAlignment="1" applyProtection="1">
      <alignment horizontal="center" vertical="center"/>
      <protection hidden="1"/>
    </xf>
    <xf numFmtId="169" fontId="15" fillId="0" borderId="0" xfId="3" applyNumberFormat="1" applyFont="1" applyAlignment="1" applyProtection="1">
      <alignment horizontal="center" vertical="center"/>
      <protection hidden="1"/>
    </xf>
    <xf numFmtId="0" fontId="14" fillId="0" borderId="0" xfId="3" applyFont="1" applyAlignment="1" applyProtection="1">
      <alignment horizontal="center" vertical="center"/>
      <protection hidden="1"/>
    </xf>
    <xf numFmtId="0" fontId="15" fillId="0" borderId="0" xfId="3" applyFont="1" applyAlignment="1" applyProtection="1">
      <alignment horizontal="center" vertical="center"/>
      <protection hidden="1"/>
    </xf>
    <xf numFmtId="0" fontId="4" fillId="0" borderId="5" xfId="3" applyFont="1" applyBorder="1" applyAlignment="1" applyProtection="1">
      <alignment horizontal="center" vertical="center"/>
      <protection hidden="1"/>
    </xf>
    <xf numFmtId="0" fontId="4" fillId="10" borderId="5" xfId="3" applyFont="1" applyFill="1" applyBorder="1" applyAlignment="1" applyProtection="1">
      <alignment vertical="center"/>
      <protection hidden="1"/>
    </xf>
    <xf numFmtId="4" fontId="13" fillId="0" borderId="5" xfId="3" applyNumberFormat="1" applyBorder="1" applyAlignment="1" applyProtection="1">
      <alignment vertical="center"/>
      <protection hidden="1"/>
    </xf>
    <xf numFmtId="4" fontId="13" fillId="0" borderId="5" xfId="3" applyNumberFormat="1" applyBorder="1" applyAlignment="1" applyProtection="1">
      <alignment horizontal="right" vertical="center"/>
      <protection hidden="1"/>
    </xf>
    <xf numFmtId="170" fontId="4" fillId="0" borderId="22" xfId="3" applyNumberFormat="1" applyFont="1" applyBorder="1" applyAlignment="1" applyProtection="1">
      <alignment horizontal="center" vertical="center"/>
      <protection hidden="1"/>
    </xf>
    <xf numFmtId="4" fontId="4" fillId="0" borderId="5" xfId="3" applyNumberFormat="1" applyFont="1" applyBorder="1" applyAlignment="1" applyProtection="1">
      <alignment horizontal="center" vertical="center"/>
      <protection hidden="1"/>
    </xf>
    <xf numFmtId="170" fontId="4" fillId="0" borderId="0" xfId="3" applyNumberFormat="1" applyFont="1" applyAlignment="1" applyProtection="1">
      <alignment horizontal="center" vertical="center"/>
      <protection hidden="1"/>
    </xf>
    <xf numFmtId="4" fontId="25" fillId="0" borderId="0" xfId="3" applyNumberFormat="1" applyFont="1" applyAlignment="1" applyProtection="1">
      <alignment horizontal="center" vertical="center"/>
      <protection hidden="1"/>
    </xf>
    <xf numFmtId="169" fontId="4" fillId="0" borderId="0" xfId="3" applyNumberFormat="1" applyFont="1" applyAlignment="1" applyProtection="1">
      <alignment horizontal="center" vertical="center"/>
      <protection hidden="1"/>
    </xf>
    <xf numFmtId="169" fontId="25" fillId="0" borderId="0" xfId="3" applyNumberFormat="1" applyFont="1" applyAlignment="1" applyProtection="1">
      <alignment horizontal="center" vertical="center"/>
      <protection hidden="1"/>
    </xf>
    <xf numFmtId="169" fontId="23" fillId="0" borderId="0" xfId="3" applyNumberFormat="1" applyFont="1" applyAlignment="1" applyProtection="1">
      <alignment horizontal="center" vertical="center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3" fillId="0" borderId="0" xfId="3" applyFont="1" applyAlignment="1" applyProtection="1">
      <alignment horizontal="center" vertical="center"/>
      <protection hidden="1"/>
    </xf>
    <xf numFmtId="0" fontId="4" fillId="0" borderId="0" xfId="3" applyFont="1" applyAlignment="1" applyProtection="1">
      <alignment horizontal="center"/>
      <protection hidden="1"/>
    </xf>
    <xf numFmtId="49" fontId="4" fillId="0" borderId="22" xfId="0" applyNumberFormat="1" applyFont="1" applyBorder="1" applyAlignment="1">
      <alignment horizontal="center"/>
    </xf>
    <xf numFmtId="165" fontId="0" fillId="4" borderId="5" xfId="2" applyNumberFormat="1" applyFont="1" applyFill="1" applyBorder="1" applyAlignment="1" applyProtection="1">
      <protection locked="0"/>
    </xf>
    <xf numFmtId="4" fontId="14" fillId="0" borderId="27" xfId="3" applyNumberFormat="1" applyFont="1" applyBorder="1" applyAlignment="1" applyProtection="1">
      <alignment horizontal="center" vertical="center"/>
      <protection hidden="1"/>
    </xf>
    <xf numFmtId="0" fontId="29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29" fillId="0" borderId="0" xfId="0" applyFont="1" applyAlignment="1" applyProtection="1">
      <alignment wrapText="1"/>
      <protection hidden="1"/>
    </xf>
    <xf numFmtId="3" fontId="0" fillId="0" borderId="5" xfId="0" applyNumberForma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5" xfId="0" applyNumberFormat="1" applyBorder="1" applyAlignment="1">
      <alignment horizontal="center"/>
    </xf>
    <xf numFmtId="0" fontId="4" fillId="0" borderId="0" xfId="0" applyFont="1" applyAlignment="1">
      <alignment horizontal="left" indent="5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3" fontId="0" fillId="2" borderId="5" xfId="0" applyNumberFormat="1" applyFill="1" applyBorder="1" applyProtection="1">
      <protection locked="0"/>
    </xf>
    <xf numFmtId="3" fontId="0" fillId="0" borderId="5" xfId="0" applyNumberFormat="1" applyBorder="1" applyAlignment="1">
      <alignment horizontal="right"/>
    </xf>
    <xf numFmtId="2" fontId="4" fillId="0" borderId="2" xfId="0" applyNumberFormat="1" applyFont="1" applyBorder="1" applyAlignment="1">
      <alignment horizontal="justify" vertical="center" wrapText="1"/>
    </xf>
    <xf numFmtId="2" fontId="4" fillId="0" borderId="0" xfId="0" applyNumberFormat="1" applyFont="1" applyAlignment="1">
      <alignment horizontal="justify" vertical="center" wrapText="1"/>
    </xf>
    <xf numFmtId="49" fontId="0" fillId="2" borderId="5" xfId="0" applyNumberFormat="1" applyFill="1" applyBorder="1" applyProtection="1">
      <protection locked="0"/>
    </xf>
    <xf numFmtId="49" fontId="4" fillId="0" borderId="0" xfId="0" applyNumberFormat="1" applyFont="1" applyAlignment="1">
      <alignment horizontal="left" vertical="center" wrapText="1"/>
    </xf>
    <xf numFmtId="0" fontId="4" fillId="2" borderId="5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justify" vertical="center" wrapText="1"/>
    </xf>
    <xf numFmtId="49" fontId="4" fillId="0" borderId="0" xfId="0" applyNumberFormat="1" applyFont="1" applyAlignment="1">
      <alignment horizontal="justify" vertical="center" wrapText="1"/>
    </xf>
    <xf numFmtId="0" fontId="4" fillId="0" borderId="5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2" borderId="12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0" fillId="0" borderId="4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5" xfId="0" applyNumberFormat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0" fontId="7" fillId="0" borderId="0" xfId="0" applyFont="1" applyAlignment="1">
      <alignment horizontal="left"/>
    </xf>
    <xf numFmtId="0" fontId="6" fillId="4" borderId="12" xfId="0" applyFont="1" applyFill="1" applyBorder="1" applyAlignment="1" applyProtection="1">
      <alignment horizontal="center"/>
      <protection locked="0"/>
    </xf>
    <xf numFmtId="0" fontId="6" fillId="4" borderId="10" xfId="0" applyFont="1" applyFill="1" applyBorder="1" applyAlignment="1" applyProtection="1">
      <alignment horizontal="center"/>
      <protection locked="0"/>
    </xf>
    <xf numFmtId="0" fontId="6" fillId="4" borderId="13" xfId="0" applyFont="1" applyFill="1" applyBorder="1" applyAlignment="1" applyProtection="1">
      <alignment horizontal="center"/>
      <protection locked="0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11" borderId="0" xfId="0" applyFont="1" applyFill="1" applyAlignment="1">
      <alignment horizontal="left" vertical="center" wrapText="1"/>
    </xf>
    <xf numFmtId="49" fontId="0" fillId="0" borderId="4" xfId="0" applyNumberFormat="1" applyBorder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center"/>
      <protection hidden="1"/>
    </xf>
    <xf numFmtId="49" fontId="0" fillId="0" borderId="6" xfId="0" applyNumberFormat="1" applyBorder="1" applyAlignment="1" applyProtection="1">
      <alignment horizontal="center"/>
      <protection hidden="1"/>
    </xf>
    <xf numFmtId="49" fontId="0" fillId="0" borderId="5" xfId="0" applyNumberFormat="1" applyBorder="1" applyAlignment="1" applyProtection="1">
      <alignment horizontal="center" vertical="center"/>
      <protection hidden="1"/>
    </xf>
    <xf numFmtId="0" fontId="27" fillId="0" borderId="5" xfId="3" applyFont="1" applyBorder="1" applyAlignment="1" applyProtection="1">
      <alignment horizontal="left" vertical="center" textRotation="255"/>
      <protection hidden="1"/>
    </xf>
    <xf numFmtId="4" fontId="16" fillId="0" borderId="23" xfId="3" applyNumberFormat="1" applyFont="1" applyBorder="1" applyAlignment="1" applyProtection="1">
      <alignment horizontal="center"/>
      <protection hidden="1"/>
    </xf>
    <xf numFmtId="0" fontId="16" fillId="0" borderId="24" xfId="3" applyFont="1" applyBorder="1" applyAlignment="1" applyProtection="1">
      <alignment horizontal="center"/>
      <protection hidden="1"/>
    </xf>
    <xf numFmtId="4" fontId="16" fillId="0" borderId="25" xfId="3" applyNumberFormat="1" applyFont="1" applyBorder="1" applyAlignment="1" applyProtection="1">
      <alignment horizontal="center"/>
      <protection hidden="1"/>
    </xf>
    <xf numFmtId="0" fontId="16" fillId="0" borderId="26" xfId="3" applyFont="1" applyBorder="1" applyAlignment="1" applyProtection="1">
      <alignment horizontal="center"/>
      <protection hidden="1"/>
    </xf>
    <xf numFmtId="0" fontId="10" fillId="5" borderId="23" xfId="3" applyFont="1" applyFill="1" applyBorder="1" applyAlignment="1" applyProtection="1">
      <alignment horizontal="center"/>
      <protection hidden="1"/>
    </xf>
    <xf numFmtId="0" fontId="16" fillId="5" borderId="23" xfId="3" applyFont="1" applyFill="1" applyBorder="1" applyAlignment="1" applyProtection="1">
      <alignment horizontal="center"/>
      <protection hidden="1"/>
    </xf>
  </cellXfs>
  <cellStyles count="5">
    <cellStyle name="Migliaia" xfId="1" builtinId="3"/>
    <cellStyle name="Migliaia [0]" xfId="2" builtinId="6"/>
    <cellStyle name="Normale" xfId="0" builtinId="0"/>
    <cellStyle name="Normale 2" xfId="3" xr:uid="{00000000-0005-0000-0000-000003000000}"/>
    <cellStyle name="Percentual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38100</xdr:rowOff>
    </xdr:from>
    <xdr:to>
      <xdr:col>3</xdr:col>
      <xdr:colOff>0</xdr:colOff>
      <xdr:row>4</xdr:row>
      <xdr:rowOff>104775</xdr:rowOff>
    </xdr:to>
    <xdr:pic>
      <xdr:nvPicPr>
        <xdr:cNvPr id="2049" name="Picture 1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95250"/>
          <a:ext cx="4667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52</xdr:row>
      <xdr:rowOff>66675</xdr:rowOff>
    </xdr:from>
    <xdr:to>
      <xdr:col>3</xdr:col>
      <xdr:colOff>0</xdr:colOff>
      <xdr:row>57</xdr:row>
      <xdr:rowOff>9525</xdr:rowOff>
    </xdr:to>
    <xdr:pic>
      <xdr:nvPicPr>
        <xdr:cNvPr id="2050" name="Picture 13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6934200"/>
          <a:ext cx="4667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38100</xdr:rowOff>
    </xdr:from>
    <xdr:to>
      <xdr:col>3</xdr:col>
      <xdr:colOff>0</xdr:colOff>
      <xdr:row>4</xdr:row>
      <xdr:rowOff>104775</xdr:rowOff>
    </xdr:to>
    <xdr:pic>
      <xdr:nvPicPr>
        <xdr:cNvPr id="11265" name="Picture 4">
          <a:extLst>
            <a:ext uri="{FF2B5EF4-FFF2-40B4-BE49-F238E27FC236}">
              <a16:creationId xmlns:a16="http://schemas.microsoft.com/office/drawing/2014/main" id="{00000000-0008-0000-0F00-00000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95250"/>
          <a:ext cx="3905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38100</xdr:rowOff>
    </xdr:from>
    <xdr:to>
      <xdr:col>3</xdr:col>
      <xdr:colOff>19050</xdr:colOff>
      <xdr:row>4</xdr:row>
      <xdr:rowOff>38100</xdr:rowOff>
    </xdr:to>
    <xdr:pic>
      <xdr:nvPicPr>
        <xdr:cNvPr id="12289" name="Picture 1">
          <a:extLst>
            <a:ext uri="{FF2B5EF4-FFF2-40B4-BE49-F238E27FC236}">
              <a16:creationId xmlns:a16="http://schemas.microsoft.com/office/drawing/2014/main" id="{00000000-0008-0000-1000-000001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85725"/>
          <a:ext cx="3524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38100</xdr:rowOff>
    </xdr:from>
    <xdr:to>
      <xdr:col>3</xdr:col>
      <xdr:colOff>19050</xdr:colOff>
      <xdr:row>4</xdr:row>
      <xdr:rowOff>133350</xdr:rowOff>
    </xdr:to>
    <xdr:pic>
      <xdr:nvPicPr>
        <xdr:cNvPr id="13313" name="Picture 4">
          <a:extLst>
            <a:ext uri="{FF2B5EF4-FFF2-40B4-BE49-F238E27FC236}">
              <a16:creationId xmlns:a16="http://schemas.microsoft.com/office/drawing/2014/main" id="{00000000-0008-0000-1100-000001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00025"/>
          <a:ext cx="4000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97811</xdr:colOff>
      <xdr:row>2</xdr:row>
      <xdr:rowOff>19767</xdr:rowOff>
    </xdr:from>
    <xdr:to>
      <xdr:col>2</xdr:col>
      <xdr:colOff>450236</xdr:colOff>
      <xdr:row>4</xdr:row>
      <xdr:rowOff>86442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12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7488" y="132428"/>
          <a:ext cx="352425" cy="435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38100</xdr:rowOff>
    </xdr:from>
    <xdr:to>
      <xdr:col>3</xdr:col>
      <xdr:colOff>0</xdr:colOff>
      <xdr:row>4</xdr:row>
      <xdr:rowOff>104775</xdr:rowOff>
    </xdr:to>
    <xdr:pic>
      <xdr:nvPicPr>
        <xdr:cNvPr id="3073" name="Picture 8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95250"/>
          <a:ext cx="514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52</xdr:row>
      <xdr:rowOff>9525</xdr:rowOff>
    </xdr:from>
    <xdr:to>
      <xdr:col>3</xdr:col>
      <xdr:colOff>0</xdr:colOff>
      <xdr:row>56</xdr:row>
      <xdr:rowOff>9525</xdr:rowOff>
    </xdr:to>
    <xdr:pic>
      <xdr:nvPicPr>
        <xdr:cNvPr id="3074" name="Picture 9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6562725"/>
          <a:ext cx="5143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38100</xdr:rowOff>
    </xdr:from>
    <xdr:to>
      <xdr:col>3</xdr:col>
      <xdr:colOff>0</xdr:colOff>
      <xdr:row>4</xdr:row>
      <xdr:rowOff>104775</xdr:rowOff>
    </xdr:to>
    <xdr:pic>
      <xdr:nvPicPr>
        <xdr:cNvPr id="4097" name="Picture 1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14300"/>
          <a:ext cx="4000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38100</xdr:rowOff>
    </xdr:from>
    <xdr:to>
      <xdr:col>3</xdr:col>
      <xdr:colOff>0</xdr:colOff>
      <xdr:row>4</xdr:row>
      <xdr:rowOff>104775</xdr:rowOff>
    </xdr:to>
    <xdr:pic>
      <xdr:nvPicPr>
        <xdr:cNvPr id="5121" name="Picture 5">
          <a:extLst>
            <a:ext uri="{FF2B5EF4-FFF2-40B4-BE49-F238E27FC236}">
              <a16:creationId xmlns:a16="http://schemas.microsoft.com/office/drawing/2014/main" id="{00000000-0008-0000-06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14300"/>
          <a:ext cx="4286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38100</xdr:rowOff>
    </xdr:from>
    <xdr:to>
      <xdr:col>3</xdr:col>
      <xdr:colOff>0</xdr:colOff>
      <xdr:row>4</xdr:row>
      <xdr:rowOff>104775</xdr:rowOff>
    </xdr:to>
    <xdr:pic>
      <xdr:nvPicPr>
        <xdr:cNvPr id="6145" name="Picture 7">
          <a:extLst>
            <a:ext uri="{FF2B5EF4-FFF2-40B4-BE49-F238E27FC236}">
              <a16:creationId xmlns:a16="http://schemas.microsoft.com/office/drawing/2014/main" id="{00000000-0008-0000-07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00025"/>
          <a:ext cx="485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38100</xdr:rowOff>
    </xdr:from>
    <xdr:to>
      <xdr:col>3</xdr:col>
      <xdr:colOff>0</xdr:colOff>
      <xdr:row>4</xdr:row>
      <xdr:rowOff>104775</xdr:rowOff>
    </xdr:to>
    <xdr:pic>
      <xdr:nvPicPr>
        <xdr:cNvPr id="7169" name="Picture 3">
          <a:extLst>
            <a:ext uri="{FF2B5EF4-FFF2-40B4-BE49-F238E27FC236}">
              <a16:creationId xmlns:a16="http://schemas.microsoft.com/office/drawing/2014/main" id="{00000000-0008-0000-08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00025"/>
          <a:ext cx="3810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38100</xdr:rowOff>
    </xdr:from>
    <xdr:to>
      <xdr:col>3</xdr:col>
      <xdr:colOff>19050</xdr:colOff>
      <xdr:row>4</xdr:row>
      <xdr:rowOff>38100</xdr:rowOff>
    </xdr:to>
    <xdr:pic>
      <xdr:nvPicPr>
        <xdr:cNvPr id="8193" name="Picture 14">
          <a:extLst>
            <a:ext uri="{FF2B5EF4-FFF2-40B4-BE49-F238E27FC236}">
              <a16:creationId xmlns:a16="http://schemas.microsoft.com/office/drawing/2014/main" id="{00000000-0008-0000-09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133350"/>
          <a:ext cx="3238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38100</xdr:rowOff>
    </xdr:from>
    <xdr:to>
      <xdr:col>3</xdr:col>
      <xdr:colOff>0</xdr:colOff>
      <xdr:row>4</xdr:row>
      <xdr:rowOff>104775</xdr:rowOff>
    </xdr:to>
    <xdr:pic>
      <xdr:nvPicPr>
        <xdr:cNvPr id="9217" name="Picture 3">
          <a:extLst>
            <a:ext uri="{FF2B5EF4-FFF2-40B4-BE49-F238E27FC236}">
              <a16:creationId xmlns:a16="http://schemas.microsoft.com/office/drawing/2014/main" id="{00000000-0008-0000-0B00-00000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95250"/>
          <a:ext cx="3905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38100</xdr:rowOff>
    </xdr:from>
    <xdr:to>
      <xdr:col>3</xdr:col>
      <xdr:colOff>19050</xdr:colOff>
      <xdr:row>4</xdr:row>
      <xdr:rowOff>28575</xdr:rowOff>
    </xdr:to>
    <xdr:pic>
      <xdr:nvPicPr>
        <xdr:cNvPr id="10241" name="Picture 6">
          <a:extLst>
            <a:ext uri="{FF2B5EF4-FFF2-40B4-BE49-F238E27FC236}">
              <a16:creationId xmlns:a16="http://schemas.microsoft.com/office/drawing/2014/main" id="{00000000-0008-0000-0C00-00000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133350"/>
          <a:ext cx="3238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N2"/>
  <sheetViews>
    <sheetView showRowColHeaders="0" zoomScale="107" zoomScaleNormal="107" workbookViewId="0"/>
  </sheetViews>
  <sheetFormatPr defaultColWidth="20.7109375" defaultRowHeight="12.75" x14ac:dyDescent="0.2"/>
  <cols>
    <col min="1" max="1" width="8.140625" customWidth="1"/>
    <col min="2" max="2" width="12" customWidth="1"/>
    <col min="3" max="3" width="13.42578125" customWidth="1"/>
    <col min="4" max="4" width="8.140625" customWidth="1"/>
    <col min="5" max="5" width="41.42578125" customWidth="1"/>
    <col min="6" max="6" width="3.42578125" customWidth="1"/>
    <col min="7" max="7" width="5" customWidth="1"/>
    <col min="8" max="8" width="5.42578125" customWidth="1"/>
    <col min="9" max="12" width="3.42578125" customWidth="1"/>
    <col min="13" max="13" width="20.7109375" customWidth="1"/>
    <col min="14" max="14" width="8.140625" customWidth="1"/>
  </cols>
  <sheetData>
    <row r="1" spans="1:14" s="1" customFormat="1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14" x14ac:dyDescent="0.2">
      <c r="A2" s="1" t="e">
        <v>#REF!</v>
      </c>
      <c r="B2" s="1" t="e">
        <v>#VALUE!</v>
      </c>
      <c r="C2" s="1" t="e">
        <v>#VALUE!</v>
      </c>
      <c r="D2" s="4" t="e">
        <v>#REF!</v>
      </c>
      <c r="E2" s="1" t="e">
        <v>#VALUE!</v>
      </c>
      <c r="F2" s="1" t="e">
        <v>#VALUE!</v>
      </c>
      <c r="G2" s="1" t="e">
        <v>#VALUE!</v>
      </c>
      <c r="H2" s="5" t="e">
        <v>#REF!</v>
      </c>
      <c r="I2" s="1" t="e">
        <v>#VALUE!</v>
      </c>
      <c r="J2" s="1" t="e">
        <v>#VALUE!</v>
      </c>
      <c r="K2" s="1" t="e">
        <v>#VALUE!</v>
      </c>
      <c r="L2" s="1" t="e">
        <v>#VALUE!</v>
      </c>
      <c r="M2" s="1" t="e">
        <v>#VALUE!</v>
      </c>
      <c r="N2" s="4" t="e">
        <v>#REF!</v>
      </c>
    </row>
  </sheetData>
  <sheetProtection sheet="1" objects="1" scenarios="1"/>
  <phoneticPr fontId="6" type="noConversion"/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glio10"/>
  <dimension ref="B1:X62"/>
  <sheetViews>
    <sheetView showRowColHeaders="0" showWhiteSpace="0" zoomScale="107" zoomScaleNormal="107" workbookViewId="0">
      <selection activeCell="J7" sqref="J7"/>
    </sheetView>
  </sheetViews>
  <sheetFormatPr defaultColWidth="0" defaultRowHeight="12.75" x14ac:dyDescent="0.2"/>
  <cols>
    <col min="1" max="2" width="0.7109375" customWidth="1"/>
    <col min="3" max="3" width="4.42578125" style="1" customWidth="1"/>
    <col min="4" max="4" width="5.42578125" customWidth="1"/>
    <col min="5" max="5" width="2.7109375" customWidth="1"/>
    <col min="6" max="6" width="4.42578125" customWidth="1"/>
    <col min="7" max="7" width="17.140625" customWidth="1"/>
    <col min="8" max="8" width="0.85546875" customWidth="1"/>
    <col min="9" max="9" width="3.42578125" customWidth="1"/>
    <col min="10" max="10" width="13.85546875" customWidth="1"/>
    <col min="11" max="11" width="0.85546875" customWidth="1"/>
    <col min="12" max="13" width="3.85546875" customWidth="1"/>
    <col min="14" max="14" width="10" customWidth="1"/>
    <col min="15" max="15" width="4.42578125" customWidth="1"/>
    <col min="16" max="16" width="5" customWidth="1"/>
    <col min="17" max="17" width="12.85546875" customWidth="1"/>
    <col min="18" max="18" width="0.85546875" customWidth="1"/>
    <col min="19" max="19" width="17" customWidth="1"/>
    <col min="20" max="21" width="0.42578125" customWidth="1"/>
    <col min="22" max="22" width="4.85546875" customWidth="1"/>
    <col min="23" max="23" width="12.28515625" customWidth="1"/>
    <col min="24" max="24" width="0.7109375" customWidth="1"/>
    <col min="25" max="25" width="0.85546875" customWidth="1"/>
  </cols>
  <sheetData>
    <row r="1" spans="2:24" ht="7.5" customHeight="1" x14ac:dyDescent="0.2"/>
    <row r="2" spans="2:24" ht="6.75" customHeight="1" x14ac:dyDescent="0.2">
      <c r="B2" s="6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6"/>
      <c r="R2" s="8"/>
      <c r="S2" s="8"/>
      <c r="T2" s="8"/>
      <c r="U2" s="8"/>
      <c r="V2" s="8"/>
      <c r="W2" s="8"/>
      <c r="X2" s="9"/>
    </row>
    <row r="3" spans="2:24" x14ac:dyDescent="0.2">
      <c r="B3" s="10"/>
      <c r="C3"/>
      <c r="D3" s="11" t="s">
        <v>14</v>
      </c>
      <c r="F3" s="16"/>
      <c r="H3" s="16" t="s">
        <v>553</v>
      </c>
      <c r="J3" s="22"/>
      <c r="Q3" s="12" t="s">
        <v>15</v>
      </c>
      <c r="R3" s="50" t="s">
        <v>199</v>
      </c>
      <c r="S3" s="258" t="str">
        <f>'1.1 CONTO ECONOMICO ANTE'!$K$3</f>
        <v>DITTA</v>
      </c>
      <c r="T3" s="258"/>
      <c r="U3" s="258"/>
      <c r="V3" s="258"/>
      <c r="X3" s="14"/>
    </row>
    <row r="4" spans="2:24" x14ac:dyDescent="0.2">
      <c r="B4" s="10"/>
      <c r="C4"/>
      <c r="D4" s="11" t="s">
        <v>17</v>
      </c>
      <c r="F4" s="16"/>
      <c r="H4" s="16" t="s">
        <v>18</v>
      </c>
      <c r="Q4" s="12"/>
      <c r="R4" s="50"/>
      <c r="S4" s="261">
        <f>'1.1 CONTO ECONOMICO ANTE'!$K$4</f>
        <v>0</v>
      </c>
      <c r="T4" s="261"/>
      <c r="U4" s="261"/>
      <c r="V4" s="261"/>
      <c r="X4" s="14"/>
    </row>
    <row r="5" spans="2:24" x14ac:dyDescent="0.2">
      <c r="B5" s="10"/>
      <c r="F5" s="16"/>
      <c r="G5" s="16"/>
      <c r="H5" s="16"/>
      <c r="I5" s="16"/>
      <c r="Q5" s="12" t="s">
        <v>19</v>
      </c>
      <c r="R5" s="50" t="s">
        <v>19</v>
      </c>
      <c r="S5" s="258" t="str">
        <f>'1.1 CONTO ECONOMICO ANTE'!$K$5</f>
        <v>421</v>
      </c>
      <c r="T5" s="258"/>
      <c r="U5" s="258"/>
      <c r="V5" s="258"/>
      <c r="X5" s="14"/>
    </row>
    <row r="6" spans="2:24" ht="3" customHeight="1" x14ac:dyDescent="0.2">
      <c r="B6" s="17"/>
      <c r="C6" s="18"/>
      <c r="D6" s="19"/>
      <c r="E6" s="20"/>
      <c r="F6" s="20"/>
      <c r="G6" s="20"/>
      <c r="H6" s="20"/>
      <c r="I6" s="20"/>
      <c r="J6" s="19"/>
      <c r="K6" s="19"/>
      <c r="L6" s="19"/>
      <c r="M6" s="19"/>
      <c r="N6" s="19"/>
      <c r="O6" s="19"/>
      <c r="P6" s="21"/>
      <c r="Q6" s="10"/>
      <c r="R6" s="50"/>
      <c r="S6" s="42"/>
      <c r="T6" s="42"/>
      <c r="U6" s="42"/>
      <c r="V6" s="42"/>
      <c r="X6" s="14"/>
    </row>
    <row r="7" spans="2:24" ht="3" customHeight="1" x14ac:dyDescent="0.2">
      <c r="B7" s="10"/>
      <c r="E7" s="16"/>
      <c r="F7" s="16"/>
      <c r="G7" s="16"/>
      <c r="H7" s="16"/>
      <c r="I7" s="16"/>
      <c r="Q7" s="10"/>
      <c r="R7" s="50"/>
      <c r="S7" s="42"/>
      <c r="T7" s="42"/>
      <c r="U7" s="42"/>
      <c r="V7" s="42"/>
      <c r="X7" s="14"/>
    </row>
    <row r="8" spans="2:24" x14ac:dyDescent="0.2">
      <c r="B8" s="10"/>
      <c r="C8" s="16" t="s">
        <v>200</v>
      </c>
      <c r="F8" s="16"/>
      <c r="G8" s="16"/>
      <c r="H8" s="16"/>
      <c r="I8" s="16"/>
      <c r="Q8" s="10"/>
      <c r="X8" s="14"/>
    </row>
    <row r="9" spans="2:24" ht="3" customHeight="1" x14ac:dyDescent="0.2">
      <c r="B9" s="17"/>
      <c r="C9" s="18"/>
      <c r="D9" s="20"/>
      <c r="E9" s="20"/>
      <c r="F9" s="20"/>
      <c r="G9" s="20"/>
      <c r="H9" s="20"/>
      <c r="I9" s="20"/>
      <c r="J9" s="19"/>
      <c r="K9" s="19"/>
      <c r="L9" s="19"/>
      <c r="M9" s="19"/>
      <c r="N9" s="19"/>
      <c r="O9" s="19"/>
      <c r="P9" s="19"/>
      <c r="Q9" s="17"/>
      <c r="R9" s="19"/>
      <c r="S9" s="19"/>
      <c r="T9" s="19"/>
      <c r="U9" s="19"/>
      <c r="V9" s="19"/>
      <c r="W9" s="19"/>
      <c r="X9" s="21"/>
    </row>
    <row r="10" spans="2:24" ht="10.5" customHeight="1" x14ac:dyDescent="0.2">
      <c r="B10" s="10"/>
      <c r="X10" s="14"/>
    </row>
    <row r="11" spans="2:24" x14ac:dyDescent="0.2">
      <c r="B11" s="10"/>
      <c r="D11" s="67"/>
      <c r="G11" s="67" t="s">
        <v>201</v>
      </c>
      <c r="Q11" s="67"/>
      <c r="X11" s="14"/>
    </row>
    <row r="12" spans="2:24" x14ac:dyDescent="0.2">
      <c r="B12" s="10"/>
      <c r="C12" s="38" t="s">
        <v>202</v>
      </c>
      <c r="F12" s="1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X12" s="14"/>
    </row>
    <row r="13" spans="2:24" ht="7.5" customHeight="1" x14ac:dyDescent="0.2">
      <c r="B13" s="10"/>
      <c r="X13" s="14"/>
    </row>
    <row r="14" spans="2:24" x14ac:dyDescent="0.2">
      <c r="B14" s="10"/>
      <c r="G14" s="68" t="s">
        <v>203</v>
      </c>
      <c r="H14" s="69"/>
      <c r="I14" s="69"/>
      <c r="J14" s="69"/>
      <c r="K14" s="69"/>
      <c r="L14" s="69"/>
      <c r="M14" s="69"/>
      <c r="N14" s="70"/>
      <c r="P14" s="68" t="s">
        <v>204</v>
      </c>
      <c r="Q14" s="69"/>
      <c r="R14" s="69"/>
      <c r="S14" s="69"/>
      <c r="T14" s="69"/>
      <c r="U14" s="69"/>
      <c r="V14" s="69"/>
      <c r="W14" s="70"/>
      <c r="X14" s="14"/>
    </row>
    <row r="15" spans="2:24" ht="7.5" customHeight="1" x14ac:dyDescent="0.2">
      <c r="B15" s="10"/>
      <c r="X15" s="14"/>
    </row>
    <row r="16" spans="2:24" x14ac:dyDescent="0.2">
      <c r="B16" s="10"/>
      <c r="G16" s="38" t="s">
        <v>205</v>
      </c>
      <c r="I16" s="258" t="s">
        <v>206</v>
      </c>
      <c r="J16" s="258"/>
      <c r="L16" s="258" t="s">
        <v>207</v>
      </c>
      <c r="M16" s="258"/>
      <c r="N16" s="258"/>
      <c r="P16" s="258" t="s">
        <v>82</v>
      </c>
      <c r="Q16" s="258"/>
      <c r="S16" s="258" t="s">
        <v>83</v>
      </c>
      <c r="T16" s="258"/>
      <c r="V16" s="258" t="s">
        <v>84</v>
      </c>
      <c r="W16" s="258"/>
      <c r="X16" s="14"/>
    </row>
    <row r="17" spans="2:24" ht="6" customHeight="1" x14ac:dyDescent="0.2">
      <c r="B17" s="10"/>
      <c r="J17" s="1"/>
      <c r="L17" s="1"/>
      <c r="M17" s="1"/>
      <c r="P17" s="1"/>
      <c r="S17" s="1"/>
      <c r="V17" s="1"/>
      <c r="X17" s="14"/>
    </row>
    <row r="18" spans="2:24" x14ac:dyDescent="0.2">
      <c r="B18" s="10"/>
      <c r="D18" s="67" t="s">
        <v>208</v>
      </c>
      <c r="G18" s="71"/>
      <c r="I18" s="263"/>
      <c r="J18" s="263"/>
      <c r="L18" s="263"/>
      <c r="M18" s="263"/>
      <c r="N18" s="263"/>
      <c r="P18" s="263"/>
      <c r="Q18" s="263"/>
      <c r="S18" s="263"/>
      <c r="T18" s="263"/>
      <c r="V18" s="263"/>
      <c r="W18" s="263"/>
      <c r="X18" s="14"/>
    </row>
    <row r="19" spans="2:24" ht="6.75" customHeight="1" x14ac:dyDescent="0.2">
      <c r="B19" s="10"/>
      <c r="X19" s="14"/>
    </row>
    <row r="20" spans="2:24" x14ac:dyDescent="0.2">
      <c r="B20" s="10"/>
      <c r="D20" s="67" t="s">
        <v>209</v>
      </c>
      <c r="G20" s="71"/>
      <c r="I20" s="263"/>
      <c r="J20" s="263"/>
      <c r="L20" s="263"/>
      <c r="M20" s="263"/>
      <c r="N20" s="263"/>
      <c r="P20" s="263"/>
      <c r="Q20" s="263"/>
      <c r="S20" s="263"/>
      <c r="T20" s="263"/>
      <c r="V20" s="263"/>
      <c r="W20" s="263"/>
      <c r="X20" s="14"/>
    </row>
    <row r="21" spans="2:24" ht="6" customHeight="1" x14ac:dyDescent="0.2">
      <c r="B21" s="10"/>
      <c r="X21" s="14"/>
    </row>
    <row r="22" spans="2:24" x14ac:dyDescent="0.2">
      <c r="B22" s="10"/>
      <c r="C22" s="67" t="s">
        <v>210</v>
      </c>
      <c r="D22" s="67"/>
      <c r="H22" s="72"/>
      <c r="I22" s="13"/>
      <c r="J22" s="67" t="s">
        <v>211</v>
      </c>
      <c r="K22" s="1"/>
      <c r="L22" s="67"/>
      <c r="M22" s="13"/>
      <c r="N22" s="67" t="s">
        <v>212</v>
      </c>
      <c r="O22" s="1"/>
      <c r="X22" s="14"/>
    </row>
    <row r="23" spans="2:24" ht="10.5" customHeight="1" x14ac:dyDescent="0.2">
      <c r="B23" s="17"/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21"/>
    </row>
    <row r="24" spans="2:24" ht="7.5" customHeight="1" x14ac:dyDescent="0.2">
      <c r="B24" s="10"/>
      <c r="X24" s="14"/>
    </row>
    <row r="25" spans="2:24" x14ac:dyDescent="0.2">
      <c r="B25" s="10"/>
      <c r="D25" s="67"/>
      <c r="G25" s="67" t="s">
        <v>201</v>
      </c>
      <c r="Q25" s="67"/>
      <c r="X25" s="14"/>
    </row>
    <row r="26" spans="2:24" x14ac:dyDescent="0.2">
      <c r="B26" s="10"/>
      <c r="C26" s="38" t="s">
        <v>213</v>
      </c>
      <c r="F26" s="1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X26" s="14"/>
    </row>
    <row r="27" spans="2:24" ht="6.75" customHeight="1" x14ac:dyDescent="0.2">
      <c r="B27" s="10"/>
      <c r="C27" s="22"/>
      <c r="X27" s="14"/>
    </row>
    <row r="28" spans="2:24" x14ac:dyDescent="0.2">
      <c r="B28" s="10"/>
      <c r="G28" s="68" t="s">
        <v>203</v>
      </c>
      <c r="H28" s="69"/>
      <c r="I28" s="69"/>
      <c r="J28" s="69"/>
      <c r="K28" s="69"/>
      <c r="L28" s="69"/>
      <c r="M28" s="69"/>
      <c r="N28" s="70"/>
      <c r="P28" s="68" t="s">
        <v>204</v>
      </c>
      <c r="Q28" s="69"/>
      <c r="R28" s="69"/>
      <c r="S28" s="69"/>
      <c r="T28" s="69"/>
      <c r="U28" s="69"/>
      <c r="V28" s="69"/>
      <c r="W28" s="70"/>
      <c r="X28" s="14"/>
    </row>
    <row r="29" spans="2:24" ht="7.5" customHeight="1" x14ac:dyDescent="0.2">
      <c r="B29" s="10"/>
      <c r="X29" s="14"/>
    </row>
    <row r="30" spans="2:24" x14ac:dyDescent="0.2">
      <c r="B30" s="10"/>
      <c r="G30" s="38" t="s">
        <v>205</v>
      </c>
      <c r="I30" s="258" t="s">
        <v>206</v>
      </c>
      <c r="J30" s="258"/>
      <c r="L30" s="258" t="s">
        <v>207</v>
      </c>
      <c r="M30" s="258"/>
      <c r="N30" s="258"/>
      <c r="P30" s="258" t="s">
        <v>82</v>
      </c>
      <c r="Q30" s="258"/>
      <c r="S30" s="258" t="s">
        <v>83</v>
      </c>
      <c r="T30" s="258"/>
      <c r="V30" s="258" t="s">
        <v>84</v>
      </c>
      <c r="W30" s="258"/>
      <c r="X30" s="14"/>
    </row>
    <row r="31" spans="2:24" ht="6" customHeight="1" x14ac:dyDescent="0.2">
      <c r="B31" s="10"/>
      <c r="J31" s="1"/>
      <c r="L31" s="1"/>
      <c r="M31" s="1"/>
      <c r="P31" s="1"/>
      <c r="S31" s="1"/>
      <c r="V31" s="1"/>
      <c r="X31" s="14"/>
    </row>
    <row r="32" spans="2:24" x14ac:dyDescent="0.2">
      <c r="B32" s="10"/>
      <c r="D32" s="67" t="s">
        <v>208</v>
      </c>
      <c r="G32" s="71"/>
      <c r="I32" s="263"/>
      <c r="J32" s="263"/>
      <c r="L32" s="263"/>
      <c r="M32" s="263"/>
      <c r="N32" s="263"/>
      <c r="P32" s="263"/>
      <c r="Q32" s="263"/>
      <c r="S32" s="263"/>
      <c r="T32" s="263"/>
      <c r="U32" s="73"/>
      <c r="V32" s="263"/>
      <c r="W32" s="263"/>
      <c r="X32" s="14"/>
    </row>
    <row r="33" spans="2:24" ht="6.75" customHeight="1" x14ac:dyDescent="0.2">
      <c r="B33" s="10"/>
      <c r="X33" s="14"/>
    </row>
    <row r="34" spans="2:24" x14ac:dyDescent="0.2">
      <c r="B34" s="10"/>
      <c r="D34" s="67" t="s">
        <v>209</v>
      </c>
      <c r="G34" s="71"/>
      <c r="I34" s="263"/>
      <c r="J34" s="263"/>
      <c r="L34" s="263"/>
      <c r="M34" s="263"/>
      <c r="N34" s="263"/>
      <c r="P34" s="263"/>
      <c r="Q34" s="263"/>
      <c r="S34" s="263"/>
      <c r="T34" s="263"/>
      <c r="U34" s="73"/>
      <c r="V34" s="263"/>
      <c r="W34" s="263"/>
      <c r="X34" s="14"/>
    </row>
    <row r="35" spans="2:24" ht="6" customHeight="1" x14ac:dyDescent="0.2">
      <c r="B35" s="10"/>
      <c r="X35" s="14"/>
    </row>
    <row r="36" spans="2:24" x14ac:dyDescent="0.2">
      <c r="B36" s="10"/>
      <c r="C36" s="67" t="s">
        <v>210</v>
      </c>
      <c r="H36" s="72"/>
      <c r="I36" s="13"/>
      <c r="J36" s="67" t="s">
        <v>211</v>
      </c>
      <c r="K36" s="1"/>
      <c r="L36" s="67"/>
      <c r="M36" s="13"/>
      <c r="N36" s="67" t="s">
        <v>212</v>
      </c>
      <c r="O36" s="1"/>
      <c r="Q36" s="67"/>
      <c r="X36" s="14"/>
    </row>
    <row r="37" spans="2:24" ht="11.25" customHeight="1" x14ac:dyDescent="0.2">
      <c r="B37" s="17"/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21"/>
    </row>
    <row r="38" spans="2:24" ht="6.75" customHeight="1" x14ac:dyDescent="0.2">
      <c r="B38" s="10"/>
      <c r="X38" s="14"/>
    </row>
    <row r="39" spans="2:24" x14ac:dyDescent="0.2">
      <c r="B39" s="10"/>
      <c r="D39" s="67"/>
      <c r="G39" s="67" t="s">
        <v>201</v>
      </c>
      <c r="Q39" s="67"/>
      <c r="X39" s="14"/>
    </row>
    <row r="40" spans="2:24" x14ac:dyDescent="0.2">
      <c r="B40" s="10"/>
      <c r="C40" s="38" t="s">
        <v>214</v>
      </c>
      <c r="F40" s="1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X40" s="14"/>
    </row>
    <row r="41" spans="2:24" ht="9" customHeight="1" x14ac:dyDescent="0.2">
      <c r="B41" s="10"/>
      <c r="X41" s="14"/>
    </row>
    <row r="42" spans="2:24" x14ac:dyDescent="0.2">
      <c r="B42" s="10"/>
      <c r="G42" s="68" t="s">
        <v>203</v>
      </c>
      <c r="H42" s="69"/>
      <c r="I42" s="69"/>
      <c r="J42" s="69"/>
      <c r="K42" s="69"/>
      <c r="L42" s="69"/>
      <c r="M42" s="69"/>
      <c r="N42" s="70"/>
      <c r="P42" s="68" t="s">
        <v>204</v>
      </c>
      <c r="Q42" s="69"/>
      <c r="R42" s="69"/>
      <c r="S42" s="69"/>
      <c r="T42" s="69"/>
      <c r="U42" s="69"/>
      <c r="V42" s="69"/>
      <c r="W42" s="70"/>
      <c r="X42" s="14"/>
    </row>
    <row r="43" spans="2:24" ht="5.25" customHeight="1" x14ac:dyDescent="0.2">
      <c r="B43" s="10"/>
      <c r="X43" s="14"/>
    </row>
    <row r="44" spans="2:24" x14ac:dyDescent="0.2">
      <c r="B44" s="10"/>
      <c r="G44" s="38" t="s">
        <v>205</v>
      </c>
      <c r="I44" s="258" t="s">
        <v>206</v>
      </c>
      <c r="J44" s="258"/>
      <c r="L44" s="258" t="s">
        <v>207</v>
      </c>
      <c r="M44" s="258"/>
      <c r="N44" s="258"/>
      <c r="P44" s="258" t="s">
        <v>82</v>
      </c>
      <c r="Q44" s="258"/>
      <c r="S44" s="258" t="s">
        <v>83</v>
      </c>
      <c r="T44" s="258"/>
      <c r="V44" s="258" t="s">
        <v>84</v>
      </c>
      <c r="W44" s="258"/>
      <c r="X44" s="14"/>
    </row>
    <row r="45" spans="2:24" ht="6" customHeight="1" x14ac:dyDescent="0.2">
      <c r="B45" s="10"/>
      <c r="J45" s="1"/>
      <c r="L45" s="1"/>
      <c r="M45" s="1"/>
      <c r="P45" s="1"/>
      <c r="S45" s="1"/>
      <c r="V45" s="1"/>
      <c r="X45" s="14"/>
    </row>
    <row r="46" spans="2:24" x14ac:dyDescent="0.2">
      <c r="B46" s="10"/>
      <c r="D46" s="67" t="s">
        <v>208</v>
      </c>
      <c r="G46" s="71"/>
      <c r="I46" s="263"/>
      <c r="J46" s="263"/>
      <c r="L46" s="263"/>
      <c r="M46" s="263"/>
      <c r="N46" s="263"/>
      <c r="P46" s="263"/>
      <c r="Q46" s="263"/>
      <c r="S46" s="263"/>
      <c r="T46" s="263"/>
      <c r="V46" s="263"/>
      <c r="W46" s="263"/>
      <c r="X46" s="14"/>
    </row>
    <row r="47" spans="2:24" ht="6.75" customHeight="1" x14ac:dyDescent="0.2">
      <c r="B47" s="10"/>
      <c r="X47" s="14"/>
    </row>
    <row r="48" spans="2:24" x14ac:dyDescent="0.2">
      <c r="B48" s="10"/>
      <c r="D48" s="67" t="s">
        <v>209</v>
      </c>
      <c r="G48" s="71"/>
      <c r="I48" s="263"/>
      <c r="J48" s="263"/>
      <c r="L48" s="263"/>
      <c r="M48" s="263"/>
      <c r="N48" s="263"/>
      <c r="P48" s="263"/>
      <c r="Q48" s="263"/>
      <c r="S48" s="263"/>
      <c r="T48" s="263"/>
      <c r="V48" s="263"/>
      <c r="W48" s="263"/>
      <c r="X48" s="14"/>
    </row>
    <row r="49" spans="2:24" ht="6" customHeight="1" x14ac:dyDescent="0.2">
      <c r="B49" s="10"/>
      <c r="X49" s="14"/>
    </row>
    <row r="50" spans="2:24" x14ac:dyDescent="0.2">
      <c r="B50" s="10"/>
      <c r="C50" s="67" t="s">
        <v>210</v>
      </c>
      <c r="D50" s="67"/>
      <c r="H50" s="72"/>
      <c r="I50" s="13"/>
      <c r="J50" s="67" t="s">
        <v>211</v>
      </c>
      <c r="K50" s="1"/>
      <c r="L50" s="67"/>
      <c r="M50" s="13"/>
      <c r="N50" s="67" t="s">
        <v>212</v>
      </c>
      <c r="O50" s="1"/>
      <c r="P50" s="67"/>
      <c r="Q50" s="67"/>
      <c r="X50" s="14"/>
    </row>
    <row r="51" spans="2:24" x14ac:dyDescent="0.2">
      <c r="B51" s="10"/>
      <c r="C51" s="67"/>
      <c r="D51" s="67"/>
      <c r="H51" s="72"/>
      <c r="I51" s="67"/>
      <c r="J51" s="67"/>
      <c r="K51" s="67"/>
      <c r="L51" s="67"/>
      <c r="M51" s="67"/>
      <c r="N51" s="67"/>
      <c r="O51" s="67"/>
      <c r="P51" s="67"/>
      <c r="Q51" s="67"/>
      <c r="X51" s="14"/>
    </row>
    <row r="52" spans="2:24" ht="20.25" customHeight="1" x14ac:dyDescent="0.2">
      <c r="B52" s="6"/>
      <c r="C52" s="265" t="s">
        <v>515</v>
      </c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9"/>
    </row>
    <row r="53" spans="2:24" ht="20.25" customHeight="1" x14ac:dyDescent="0.2">
      <c r="B53" s="10"/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14"/>
    </row>
    <row r="54" spans="2:24" ht="9" customHeight="1" x14ac:dyDescent="0.2">
      <c r="B54" s="10"/>
      <c r="D54" s="67"/>
      <c r="F54" s="1"/>
      <c r="G54" s="1"/>
      <c r="H54" s="1"/>
      <c r="J54" s="67"/>
      <c r="K54" s="1"/>
      <c r="N54" s="67"/>
      <c r="O54" s="1"/>
      <c r="Q54" s="67"/>
      <c r="X54" s="14"/>
    </row>
    <row r="55" spans="2:24" x14ac:dyDescent="0.2">
      <c r="B55" s="10"/>
      <c r="C55" s="38" t="s">
        <v>215</v>
      </c>
      <c r="D55" s="67"/>
      <c r="F55" s="1"/>
      <c r="G55" s="38" t="s">
        <v>205</v>
      </c>
      <c r="H55" s="1"/>
      <c r="I55" s="258">
        <v>-2</v>
      </c>
      <c r="J55" s="258"/>
      <c r="K55" s="1"/>
      <c r="L55" s="258" t="s">
        <v>207</v>
      </c>
      <c r="M55" s="258"/>
      <c r="N55" s="258"/>
      <c r="O55" s="1"/>
      <c r="P55" s="258" t="s">
        <v>216</v>
      </c>
      <c r="Q55" s="258"/>
      <c r="S55" s="38" t="s">
        <v>217</v>
      </c>
      <c r="V55" s="258" t="s">
        <v>218</v>
      </c>
      <c r="W55" s="258"/>
      <c r="X55" s="14"/>
    </row>
    <row r="56" spans="2:24" ht="7.5" customHeight="1" x14ac:dyDescent="0.2">
      <c r="B56" s="10"/>
      <c r="X56" s="14"/>
    </row>
    <row r="57" spans="2:24" x14ac:dyDescent="0.2">
      <c r="B57" s="10"/>
      <c r="D57" s="74" t="s">
        <v>219</v>
      </c>
      <c r="F57" s="1"/>
      <c r="G57" s="62">
        <f>SUM(G18,G32,G46)</f>
        <v>0</v>
      </c>
      <c r="H57" s="1"/>
      <c r="I57" s="264">
        <f>+I18+I32+I46</f>
        <v>0</v>
      </c>
      <c r="J57" s="264"/>
      <c r="L57" s="264">
        <f>SUM(L18,L32,L46)</f>
        <v>0</v>
      </c>
      <c r="M57" s="264"/>
      <c r="N57" s="264"/>
      <c r="O57" s="50"/>
      <c r="P57" s="264">
        <f>SUM(P18,P32,P46)</f>
        <v>0</v>
      </c>
      <c r="Q57" s="264"/>
      <c r="S57" s="62">
        <f>SUM(S18,S32,S46)</f>
        <v>0</v>
      </c>
      <c r="V57" s="264">
        <f>+V18+V32+V46</f>
        <v>0</v>
      </c>
      <c r="W57" s="264"/>
      <c r="X57" s="14"/>
    </row>
    <row r="58" spans="2:24" ht="4.5" customHeight="1" x14ac:dyDescent="0.2">
      <c r="B58" s="10"/>
      <c r="I58" s="50"/>
      <c r="J58" s="50"/>
      <c r="L58" s="50"/>
      <c r="M58" s="50"/>
      <c r="N58" s="50"/>
      <c r="O58" s="50"/>
      <c r="P58" s="50"/>
      <c r="Q58" s="50"/>
      <c r="X58" s="14"/>
    </row>
    <row r="59" spans="2:24" x14ac:dyDescent="0.2">
      <c r="B59" s="10"/>
      <c r="D59" s="74" t="s">
        <v>220</v>
      </c>
      <c r="G59" s="62">
        <f>SUM(G20,G34,G48)</f>
        <v>0</v>
      </c>
      <c r="I59" s="264">
        <f>+I20+I34+I48</f>
        <v>0</v>
      </c>
      <c r="J59" s="264"/>
      <c r="L59" s="264">
        <f>SUM(L20,L34,L48)</f>
        <v>0</v>
      </c>
      <c r="M59" s="264"/>
      <c r="N59" s="264"/>
      <c r="O59" s="50"/>
      <c r="P59" s="264">
        <f>+P20+P34+P48</f>
        <v>0</v>
      </c>
      <c r="Q59" s="264"/>
      <c r="S59" s="75">
        <f>SUM(S20,S34,S48)</f>
        <v>0</v>
      </c>
      <c r="V59" s="264">
        <f>+V20+V34+V48</f>
        <v>0</v>
      </c>
      <c r="W59" s="264"/>
      <c r="X59" s="14"/>
    </row>
    <row r="60" spans="2:24" ht="6.75" customHeight="1" x14ac:dyDescent="0.2">
      <c r="B60" s="17"/>
      <c r="C60" s="18"/>
      <c r="D60" s="19"/>
      <c r="E60" s="19"/>
      <c r="F60" s="19"/>
      <c r="G60" s="19"/>
      <c r="H60" s="19"/>
      <c r="I60" s="19"/>
      <c r="J60" s="18"/>
      <c r="K60" s="19"/>
      <c r="L60" s="18"/>
      <c r="M60" s="18"/>
      <c r="N60" s="19"/>
      <c r="O60" s="19"/>
      <c r="P60" s="18"/>
      <c r="Q60" s="19"/>
      <c r="R60" s="19"/>
      <c r="S60" s="18"/>
      <c r="T60" s="19"/>
      <c r="U60" s="19"/>
      <c r="V60" s="18"/>
      <c r="W60" s="19"/>
      <c r="X60" s="21"/>
    </row>
    <row r="61" spans="2:24" ht="3.75" customHeight="1" x14ac:dyDescent="0.2"/>
    <row r="62" spans="2:24" ht="15.75" hidden="1" customHeight="1" x14ac:dyDescent="0.2"/>
  </sheetData>
  <sheetProtection algorithmName="SHA-512" hashValue="WjY9Fhlb1ollKy7uG0WmC+ctRwgybW9Wssrr1e0avkPI/Ix0OB5qi7ezaaPBDOisSeuQC/Fzjl6SSDckKj8W4Q==" saltValue="W49qK7UyKFW+8yl/sCjbQQ==" spinCount="100000" sheet="1" objects="1" scenarios="1"/>
  <mergeCells count="64">
    <mergeCell ref="I59:J59"/>
    <mergeCell ref="L59:N59"/>
    <mergeCell ref="P59:Q59"/>
    <mergeCell ref="V59:W59"/>
    <mergeCell ref="V46:W46"/>
    <mergeCell ref="I48:J48"/>
    <mergeCell ref="L48:N48"/>
    <mergeCell ref="P48:Q48"/>
    <mergeCell ref="S48:T48"/>
    <mergeCell ref="V48:W48"/>
    <mergeCell ref="P46:Q46"/>
    <mergeCell ref="S46:T46"/>
    <mergeCell ref="I46:J46"/>
    <mergeCell ref="L46:N46"/>
    <mergeCell ref="P55:Q55"/>
    <mergeCell ref="V55:W55"/>
    <mergeCell ref="I32:J32"/>
    <mergeCell ref="L32:N32"/>
    <mergeCell ref="P32:Q32"/>
    <mergeCell ref="V32:W32"/>
    <mergeCell ref="S32:T32"/>
    <mergeCell ref="S3:V3"/>
    <mergeCell ref="S4:V4"/>
    <mergeCell ref="S5:V5"/>
    <mergeCell ref="G12:S12"/>
    <mergeCell ref="L34:N34"/>
    <mergeCell ref="P34:Q34"/>
    <mergeCell ref="G26:S26"/>
    <mergeCell ref="I30:J30"/>
    <mergeCell ref="L30:N30"/>
    <mergeCell ref="P30:Q30"/>
    <mergeCell ref="S30:T30"/>
    <mergeCell ref="V16:W16"/>
    <mergeCell ref="I16:J16"/>
    <mergeCell ref="L16:N16"/>
    <mergeCell ref="P16:Q16"/>
    <mergeCell ref="V30:W30"/>
    <mergeCell ref="S34:T34"/>
    <mergeCell ref="V57:W57"/>
    <mergeCell ref="C52:W53"/>
    <mergeCell ref="V44:W44"/>
    <mergeCell ref="G40:S40"/>
    <mergeCell ref="I44:J44"/>
    <mergeCell ref="V34:W34"/>
    <mergeCell ref="I34:J34"/>
    <mergeCell ref="L44:N44"/>
    <mergeCell ref="P44:Q44"/>
    <mergeCell ref="S44:T44"/>
    <mergeCell ref="I55:J55"/>
    <mergeCell ref="L55:N55"/>
    <mergeCell ref="I57:J57"/>
    <mergeCell ref="L57:N57"/>
    <mergeCell ref="P57:Q57"/>
    <mergeCell ref="S16:T16"/>
    <mergeCell ref="V20:W20"/>
    <mergeCell ref="S18:T18"/>
    <mergeCell ref="I20:J20"/>
    <mergeCell ref="L20:N20"/>
    <mergeCell ref="P20:Q20"/>
    <mergeCell ref="S20:T20"/>
    <mergeCell ref="I18:J18"/>
    <mergeCell ref="L18:N18"/>
    <mergeCell ref="P18:Q18"/>
    <mergeCell ref="V18:W18"/>
  </mergeCells>
  <phoneticPr fontId="6" type="noConversion"/>
  <printOptions horizontalCentered="1" verticalCentered="1"/>
  <pageMargins left="0.59055118110236227" right="0.6692913385826772" top="0.59055118110236227" bottom="0.39370078740157483" header="0.39370078740157483" footer="0.51181102362204722"/>
  <pageSetup paperSize="9" scale="70" firstPageNumber="0" orientation="landscape" r:id="rId1"/>
  <headerFooter>
    <oddHeader>&amp;C&amp;A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11"/>
  <dimension ref="A1:S2"/>
  <sheetViews>
    <sheetView showRowColHeaders="0" zoomScaleNormal="100" zoomScalePageLayoutView="60" workbookViewId="0"/>
  </sheetViews>
  <sheetFormatPr defaultColWidth="20.7109375" defaultRowHeight="12.75" x14ac:dyDescent="0.2"/>
  <cols>
    <col min="1" max="1" width="8.140625" customWidth="1"/>
    <col min="2" max="2" width="17" customWidth="1"/>
    <col min="3" max="3" width="15.42578125" customWidth="1"/>
    <col min="4" max="4" width="8.140625" customWidth="1"/>
    <col min="5" max="7" width="3.42578125" customWidth="1"/>
    <col min="8" max="13" width="10.140625" customWidth="1"/>
    <col min="14" max="19" width="16.85546875" customWidth="1"/>
  </cols>
  <sheetData>
    <row r="1" spans="1:19" s="1" customFormat="1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221</v>
      </c>
      <c r="F1" s="1" t="s">
        <v>222</v>
      </c>
      <c r="G1" s="1" t="s">
        <v>223</v>
      </c>
      <c r="H1" s="76" t="s">
        <v>224</v>
      </c>
      <c r="I1" s="76" t="s">
        <v>225</v>
      </c>
      <c r="J1" s="76" t="s">
        <v>226</v>
      </c>
      <c r="K1" s="76" t="s">
        <v>227</v>
      </c>
      <c r="L1" s="76" t="s">
        <v>228</v>
      </c>
      <c r="M1" s="76" t="s">
        <v>229</v>
      </c>
      <c r="N1" s="47" t="s">
        <v>230</v>
      </c>
      <c r="O1" s="47" t="s">
        <v>231</v>
      </c>
      <c r="P1" s="47" t="s">
        <v>232</v>
      </c>
      <c r="Q1" s="47" t="s">
        <v>233</v>
      </c>
      <c r="R1" s="47" t="s">
        <v>234</v>
      </c>
      <c r="S1" s="47" t="s">
        <v>235</v>
      </c>
    </row>
    <row r="2" spans="1:19" x14ac:dyDescent="0.2">
      <c r="A2" s="1">
        <f>'3 MATERIE PRIME'!J3</f>
        <v>0</v>
      </c>
      <c r="B2" t="str">
        <f>IF('3 MATERIE PRIME'!S5&gt;0,'3 MATERIE PRIME'!S5,"-")</f>
        <v>421</v>
      </c>
      <c r="C2" t="str">
        <f>IF('3 MATERIE PRIME'!S3&gt;0,'3 MATERIE PRIME'!S3,"-")</f>
        <v>DITTA</v>
      </c>
      <c r="D2" s="4" t="e">
        <v>#REF!</v>
      </c>
      <c r="E2" t="str">
        <f>IF('3 MATERIE PRIME'!I22&gt;0,'3 MATERIE PRIME'!I22,"-")</f>
        <v>-</v>
      </c>
      <c r="F2" t="str">
        <f>IF('3 MATERIE PRIME'!L22&gt;0,'3 MATERIE PRIME'!L22,"-")</f>
        <v>-</v>
      </c>
      <c r="G2" t="str">
        <f>IF('3 MATERIE PRIME'!P22&gt;0,'3 MATERIE PRIME'!P22,"-")</f>
        <v>-</v>
      </c>
      <c r="H2" s="5">
        <f>'3 MATERIE PRIME'!G57</f>
        <v>0</v>
      </c>
      <c r="I2" s="5" t="e">
        <v>#NAME?</v>
      </c>
      <c r="J2" s="5">
        <f>'3 MATERIE PRIME'!L57</f>
        <v>0</v>
      </c>
      <c r="K2" s="5">
        <f>'3 MATERIE PRIME'!P57</f>
        <v>0</v>
      </c>
      <c r="L2" s="5">
        <f>'3 MATERIE PRIME'!S57</f>
        <v>0</v>
      </c>
      <c r="M2" s="5" t="e">
        <v>#NAME?</v>
      </c>
      <c r="N2" s="48">
        <f>'3 MATERIE PRIME'!G59</f>
        <v>0</v>
      </c>
      <c r="O2" s="48" t="e">
        <v>#NAME?</v>
      </c>
      <c r="P2" s="48">
        <f>'3 MATERIE PRIME'!L59</f>
        <v>0</v>
      </c>
      <c r="Q2" s="48" t="e">
        <v>#NAME?</v>
      </c>
      <c r="R2" s="48">
        <f>'3 MATERIE PRIME'!S59</f>
        <v>0</v>
      </c>
      <c r="S2" s="48" t="e">
        <v>#NAME?</v>
      </c>
    </row>
  </sheetData>
  <sheetProtection sheet="1" objects="1" scenarios="1"/>
  <phoneticPr fontId="6" type="noConversion"/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glio12">
    <pageSetUpPr fitToPage="1"/>
  </sheetPr>
  <dimension ref="B1:M60"/>
  <sheetViews>
    <sheetView showRowColHeaders="0" zoomScale="107" zoomScaleNormal="107" workbookViewId="0">
      <selection activeCell="G10" sqref="G10"/>
    </sheetView>
  </sheetViews>
  <sheetFormatPr defaultColWidth="0" defaultRowHeight="12.75" x14ac:dyDescent="0.2"/>
  <cols>
    <col min="1" max="1" width="1.140625" customWidth="1"/>
    <col min="2" max="2" width="1.28515625" customWidth="1"/>
    <col min="3" max="3" width="5.140625" style="1" customWidth="1"/>
    <col min="4" max="4" width="24.42578125" customWidth="1"/>
    <col min="5" max="5" width="20.85546875" customWidth="1"/>
    <col min="6" max="6" width="2" customWidth="1"/>
    <col min="7" max="7" width="24.7109375" customWidth="1"/>
    <col min="8" max="8" width="2.42578125" customWidth="1"/>
    <col min="9" max="9" width="24.28515625" customWidth="1"/>
    <col min="10" max="10" width="2.140625" customWidth="1"/>
    <col min="11" max="11" width="24.42578125" customWidth="1"/>
    <col min="12" max="12" width="2.140625" customWidth="1"/>
    <col min="13" max="14" width="1.140625" customWidth="1"/>
  </cols>
  <sheetData>
    <row r="1" spans="2:13" ht="4.5" customHeight="1" x14ac:dyDescent="0.2"/>
    <row r="2" spans="2:13" ht="6" customHeight="1" x14ac:dyDescent="0.2">
      <c r="B2" s="6"/>
      <c r="C2" s="7"/>
      <c r="D2" s="8"/>
      <c r="E2" s="8"/>
      <c r="F2" s="8"/>
      <c r="G2" s="8"/>
      <c r="H2" s="8"/>
      <c r="I2" s="6"/>
      <c r="J2" s="8"/>
      <c r="K2" s="8"/>
      <c r="L2" s="8"/>
      <c r="M2" s="9"/>
    </row>
    <row r="3" spans="2:13" x14ac:dyDescent="0.2">
      <c r="B3" s="10"/>
      <c r="C3"/>
      <c r="D3" s="11" t="s">
        <v>14</v>
      </c>
      <c r="E3" s="16" t="s">
        <v>553</v>
      </c>
      <c r="G3" s="22"/>
      <c r="I3" s="12" t="s">
        <v>15</v>
      </c>
      <c r="K3" s="258" t="str">
        <f>'1.1 CONTO ECONOMICO ANTE'!$K$3</f>
        <v>DITTA</v>
      </c>
      <c r="L3" s="258"/>
      <c r="M3" s="14"/>
    </row>
    <row r="4" spans="2:13" x14ac:dyDescent="0.2">
      <c r="B4" s="10"/>
      <c r="C4"/>
      <c r="D4" s="11" t="s">
        <v>17</v>
      </c>
      <c r="E4" s="16" t="s">
        <v>18</v>
      </c>
      <c r="I4" s="12"/>
      <c r="K4" s="261">
        <f>'1.1 CONTO ECONOMICO ANTE'!$K$4</f>
        <v>0</v>
      </c>
      <c r="L4" s="261"/>
      <c r="M4" s="14"/>
    </row>
    <row r="5" spans="2:13" x14ac:dyDescent="0.2">
      <c r="B5" s="10"/>
      <c r="E5" s="16"/>
      <c r="I5" s="12" t="s">
        <v>19</v>
      </c>
      <c r="K5" s="262" t="str">
        <f>'1.1 CONTO ECONOMICO ANTE'!$K$5</f>
        <v>421</v>
      </c>
      <c r="L5" s="262"/>
      <c r="M5" s="14"/>
    </row>
    <row r="6" spans="2:13" ht="5.25" customHeight="1" x14ac:dyDescent="0.2">
      <c r="B6" s="17"/>
      <c r="C6" s="18"/>
      <c r="D6" s="19"/>
      <c r="E6" s="20"/>
      <c r="F6" s="19"/>
      <c r="G6" s="19"/>
      <c r="H6" s="21"/>
      <c r="I6" s="12"/>
      <c r="K6" s="22"/>
      <c r="L6" s="22"/>
      <c r="M6" s="14"/>
    </row>
    <row r="7" spans="2:13" ht="4.5" customHeight="1" x14ac:dyDescent="0.2">
      <c r="B7" s="10"/>
      <c r="E7" s="16"/>
      <c r="I7" s="12"/>
      <c r="K7" s="22"/>
      <c r="L7" s="22"/>
      <c r="M7" s="14"/>
    </row>
    <row r="8" spans="2:13" ht="33" customHeight="1" x14ac:dyDescent="0.2">
      <c r="B8" s="10"/>
      <c r="C8" s="268" t="s">
        <v>236</v>
      </c>
      <c r="D8" s="268"/>
      <c r="E8" s="268"/>
      <c r="F8" s="268"/>
      <c r="G8" s="268"/>
      <c r="I8" s="10"/>
      <c r="J8" s="16"/>
      <c r="M8" s="14"/>
    </row>
    <row r="9" spans="2:13" ht="3" customHeight="1" x14ac:dyDescent="0.2">
      <c r="B9" s="17"/>
      <c r="C9" s="18"/>
      <c r="D9" s="19"/>
      <c r="E9" s="20"/>
      <c r="F9" s="19"/>
      <c r="G9" s="19"/>
      <c r="H9" s="19"/>
      <c r="I9" s="17"/>
      <c r="J9" s="20"/>
      <c r="K9" s="19"/>
      <c r="L9" s="19"/>
      <c r="M9" s="21"/>
    </row>
    <row r="10" spans="2:13" ht="15" customHeight="1" x14ac:dyDescent="0.2">
      <c r="B10" s="10"/>
      <c r="I10" s="16"/>
      <c r="J10" s="16"/>
      <c r="K10" s="16"/>
      <c r="M10" s="14"/>
    </row>
    <row r="11" spans="2:13" ht="12.75" customHeight="1" x14ac:dyDescent="0.2">
      <c r="B11" s="10"/>
      <c r="D11" s="270" t="s">
        <v>237</v>
      </c>
      <c r="E11" s="270"/>
      <c r="G11" s="22" t="s">
        <v>238</v>
      </c>
      <c r="M11" s="14"/>
    </row>
    <row r="12" spans="2:13" x14ac:dyDescent="0.2">
      <c r="B12" s="10"/>
      <c r="C12">
        <v>3.1</v>
      </c>
      <c r="D12" s="269"/>
      <c r="E12" s="269"/>
      <c r="F12" s="24"/>
      <c r="G12" s="77"/>
      <c r="H12" s="24"/>
      <c r="I12" s="24"/>
      <c r="J12" s="24"/>
      <c r="K12" s="24"/>
      <c r="M12" s="14"/>
    </row>
    <row r="13" spans="2:13" ht="6.75" customHeight="1" x14ac:dyDescent="0.2">
      <c r="B13" s="10"/>
      <c r="C13"/>
      <c r="G13" s="29"/>
      <c r="H13" s="29"/>
      <c r="I13" s="29"/>
      <c r="J13" s="29"/>
      <c r="K13" s="29"/>
      <c r="M13" s="14"/>
    </row>
    <row r="14" spans="2:13" x14ac:dyDescent="0.2">
      <c r="B14" s="10"/>
      <c r="C14">
        <v>3.2</v>
      </c>
      <c r="D14" s="269"/>
      <c r="E14" s="269"/>
      <c r="G14" s="77"/>
      <c r="H14" s="29"/>
      <c r="I14" s="29"/>
      <c r="J14" s="29"/>
      <c r="K14" s="29"/>
      <c r="M14" s="14"/>
    </row>
    <row r="15" spans="2:13" ht="6.75" customHeight="1" x14ac:dyDescent="0.2">
      <c r="B15" s="10"/>
      <c r="C15"/>
      <c r="G15" s="29"/>
      <c r="H15" s="29"/>
      <c r="I15" s="29"/>
      <c r="J15" s="29"/>
      <c r="K15" s="29"/>
      <c r="M15" s="14"/>
    </row>
    <row r="16" spans="2:13" x14ac:dyDescent="0.2">
      <c r="B16" s="10"/>
      <c r="C16">
        <v>3.3</v>
      </c>
      <c r="D16" s="269"/>
      <c r="E16" s="269"/>
      <c r="G16" s="77"/>
      <c r="H16" s="29"/>
      <c r="I16" s="29"/>
      <c r="J16" s="29"/>
      <c r="K16" s="29"/>
      <c r="M16" s="14"/>
    </row>
    <row r="17" spans="2:13" ht="6" customHeight="1" x14ac:dyDescent="0.2">
      <c r="B17" s="10"/>
      <c r="C17"/>
      <c r="G17" s="29"/>
      <c r="H17" s="29"/>
      <c r="I17" s="29"/>
      <c r="J17" s="29"/>
      <c r="K17" s="29"/>
      <c r="M17" s="14"/>
    </row>
    <row r="18" spans="2:13" x14ac:dyDescent="0.2">
      <c r="B18" s="10"/>
      <c r="C18">
        <v>3.4</v>
      </c>
      <c r="D18" s="269"/>
      <c r="E18" s="269"/>
      <c r="G18" s="77"/>
      <c r="H18" s="29"/>
      <c r="I18" s="29"/>
      <c r="J18" s="29"/>
      <c r="K18" s="29"/>
      <c r="M18" s="14"/>
    </row>
    <row r="19" spans="2:13" ht="6" customHeight="1" x14ac:dyDescent="0.2">
      <c r="B19" s="10"/>
      <c r="C19"/>
      <c r="G19" s="29"/>
      <c r="H19" s="29"/>
      <c r="I19" s="29"/>
      <c r="J19" s="29"/>
      <c r="K19" s="29"/>
      <c r="M19" s="14"/>
    </row>
    <row r="20" spans="2:13" x14ac:dyDescent="0.2">
      <c r="B20" s="10"/>
      <c r="C20">
        <v>3.5</v>
      </c>
      <c r="D20" s="269"/>
      <c r="E20" s="269"/>
      <c r="G20" s="77"/>
      <c r="H20" s="29"/>
      <c r="I20" s="29"/>
      <c r="J20" s="29"/>
      <c r="K20" s="29"/>
      <c r="M20" s="14"/>
    </row>
    <row r="21" spans="2:13" ht="6" customHeight="1" x14ac:dyDescent="0.2">
      <c r="B21" s="10"/>
      <c r="C21"/>
      <c r="G21" s="29"/>
      <c r="H21" s="29"/>
      <c r="I21" s="29"/>
      <c r="J21" s="29"/>
      <c r="K21" s="29"/>
      <c r="M21" s="14"/>
    </row>
    <row r="22" spans="2:13" x14ac:dyDescent="0.2">
      <c r="B22" s="10"/>
      <c r="C22">
        <v>3.6</v>
      </c>
      <c r="D22" s="269"/>
      <c r="E22" s="269"/>
      <c r="F22" s="24"/>
      <c r="G22" s="77"/>
      <c r="H22" s="24"/>
      <c r="I22" s="24"/>
      <c r="J22" s="24"/>
      <c r="K22" s="24"/>
      <c r="M22" s="14"/>
    </row>
    <row r="23" spans="2:13" ht="6.75" customHeight="1" x14ac:dyDescent="0.2">
      <c r="B23" s="10"/>
      <c r="C23"/>
      <c r="G23" s="29"/>
      <c r="H23" s="29"/>
      <c r="I23" s="29"/>
      <c r="J23" s="29"/>
      <c r="K23" s="29"/>
      <c r="M23" s="14"/>
    </row>
    <row r="24" spans="2:13" x14ac:dyDescent="0.2">
      <c r="B24" s="10"/>
      <c r="C24">
        <v>3.7</v>
      </c>
      <c r="D24" s="269"/>
      <c r="E24" s="269"/>
      <c r="G24" s="77"/>
      <c r="H24" s="29"/>
      <c r="I24" s="29"/>
      <c r="J24" s="29"/>
      <c r="K24" s="29"/>
      <c r="M24" s="14"/>
    </row>
    <row r="25" spans="2:13" ht="6.75" customHeight="1" x14ac:dyDescent="0.2">
      <c r="B25" s="10"/>
      <c r="C25"/>
      <c r="G25" s="29"/>
      <c r="H25" s="29"/>
      <c r="I25" s="29"/>
      <c r="J25" s="29"/>
      <c r="K25" s="29"/>
      <c r="M25" s="14"/>
    </row>
    <row r="26" spans="2:13" x14ac:dyDescent="0.2">
      <c r="B26" s="10"/>
      <c r="C26">
        <v>3.8</v>
      </c>
      <c r="D26" s="269"/>
      <c r="E26" s="269"/>
      <c r="G26" s="77"/>
      <c r="H26" s="29"/>
      <c r="I26" s="29"/>
      <c r="J26" s="29"/>
      <c r="K26" s="29"/>
      <c r="M26" s="14"/>
    </row>
    <row r="27" spans="2:13" ht="6" customHeight="1" x14ac:dyDescent="0.2">
      <c r="B27" s="10"/>
      <c r="C27"/>
      <c r="G27" s="29"/>
      <c r="H27" s="29"/>
      <c r="I27" s="29"/>
      <c r="J27" s="29"/>
      <c r="K27" s="29"/>
      <c r="M27" s="14"/>
    </row>
    <row r="28" spans="2:13" x14ac:dyDescent="0.2">
      <c r="B28" s="10"/>
      <c r="C28">
        <v>3.9</v>
      </c>
      <c r="D28" s="269"/>
      <c r="E28" s="269"/>
      <c r="G28" s="77"/>
      <c r="H28" s="29"/>
      <c r="I28" s="29"/>
      <c r="J28" s="29"/>
      <c r="K28" s="29"/>
      <c r="M28" s="14"/>
    </row>
    <row r="29" spans="2:13" ht="6" customHeight="1" x14ac:dyDescent="0.2">
      <c r="B29" s="10"/>
      <c r="C29"/>
      <c r="G29" s="29"/>
      <c r="H29" s="29"/>
      <c r="I29" s="29"/>
      <c r="J29" s="29"/>
      <c r="K29" s="29"/>
      <c r="M29" s="14"/>
    </row>
    <row r="30" spans="2:13" x14ac:dyDescent="0.2">
      <c r="B30" s="10"/>
      <c r="C30" s="78">
        <v>3.1</v>
      </c>
      <c r="D30" s="269"/>
      <c r="E30" s="269"/>
      <c r="G30" s="77"/>
      <c r="H30" s="29"/>
      <c r="I30" s="29"/>
      <c r="J30" s="29"/>
      <c r="K30" s="29"/>
      <c r="M30" s="14"/>
    </row>
    <row r="31" spans="2:13" ht="6.75" customHeight="1" x14ac:dyDescent="0.2">
      <c r="B31" s="10"/>
      <c r="C31" s="78"/>
      <c r="G31" s="29"/>
      <c r="H31" s="29"/>
      <c r="I31" s="29"/>
      <c r="J31" s="29"/>
      <c r="K31" s="29"/>
      <c r="M31" s="14"/>
    </row>
    <row r="32" spans="2:13" x14ac:dyDescent="0.2">
      <c r="B32" s="10"/>
      <c r="C32" s="78">
        <v>3.11</v>
      </c>
      <c r="D32" s="269"/>
      <c r="E32" s="269"/>
      <c r="F32" s="24"/>
      <c r="G32" s="77"/>
      <c r="H32" s="24"/>
      <c r="I32" s="24"/>
      <c r="J32" s="24"/>
      <c r="K32" s="24"/>
      <c r="M32" s="14"/>
    </row>
    <row r="33" spans="2:13" ht="6.75" customHeight="1" x14ac:dyDescent="0.2">
      <c r="B33" s="10"/>
      <c r="C33" s="78"/>
      <c r="G33" s="29"/>
      <c r="H33" s="29"/>
      <c r="I33" s="29"/>
      <c r="J33" s="29"/>
      <c r="K33" s="29"/>
      <c r="M33" s="14"/>
    </row>
    <row r="34" spans="2:13" x14ac:dyDescent="0.2">
      <c r="B34" s="10"/>
      <c r="C34" s="78">
        <v>3.12</v>
      </c>
      <c r="D34" s="269"/>
      <c r="E34" s="269"/>
      <c r="G34" s="77"/>
      <c r="H34" s="29"/>
      <c r="I34" s="29"/>
      <c r="J34" s="29"/>
      <c r="K34" s="29"/>
      <c r="M34" s="14"/>
    </row>
    <row r="35" spans="2:13" ht="6.75" customHeight="1" x14ac:dyDescent="0.2">
      <c r="B35" s="10"/>
      <c r="C35" s="78"/>
      <c r="G35" s="29"/>
      <c r="H35" s="29"/>
      <c r="I35" s="29"/>
      <c r="J35" s="29"/>
      <c r="K35" s="29"/>
      <c r="M35" s="14"/>
    </row>
    <row r="36" spans="2:13" x14ac:dyDescent="0.2">
      <c r="B36" s="10"/>
      <c r="C36" s="78">
        <v>3.13</v>
      </c>
      <c r="D36" s="269"/>
      <c r="E36" s="269"/>
      <c r="G36" s="77"/>
      <c r="H36" s="29"/>
      <c r="I36" s="29"/>
      <c r="J36" s="29"/>
      <c r="K36" s="29"/>
      <c r="M36" s="14"/>
    </row>
    <row r="37" spans="2:13" ht="6" customHeight="1" x14ac:dyDescent="0.2">
      <c r="B37" s="10"/>
      <c r="C37" s="78"/>
      <c r="G37" s="29"/>
      <c r="H37" s="29"/>
      <c r="I37" s="29"/>
      <c r="J37" s="29"/>
      <c r="K37" s="29"/>
      <c r="M37" s="14"/>
    </row>
    <row r="38" spans="2:13" x14ac:dyDescent="0.2">
      <c r="B38" s="10"/>
      <c r="C38" s="78">
        <v>3.14</v>
      </c>
      <c r="D38" s="269"/>
      <c r="E38" s="269"/>
      <c r="G38" s="77"/>
      <c r="H38" s="29"/>
      <c r="I38" s="29"/>
      <c r="J38" s="29"/>
      <c r="K38" s="29"/>
      <c r="M38" s="14"/>
    </row>
    <row r="39" spans="2:13" ht="6" customHeight="1" x14ac:dyDescent="0.2">
      <c r="B39" s="10"/>
      <c r="C39" s="78"/>
      <c r="G39" s="29"/>
      <c r="H39" s="29"/>
      <c r="I39" s="29"/>
      <c r="J39" s="29"/>
      <c r="K39" s="29"/>
      <c r="M39" s="14"/>
    </row>
    <row r="40" spans="2:13" x14ac:dyDescent="0.2">
      <c r="B40" s="10"/>
      <c r="C40" s="78">
        <v>3.15</v>
      </c>
      <c r="D40" s="269"/>
      <c r="E40" s="269"/>
      <c r="G40" s="77"/>
      <c r="H40" s="29"/>
      <c r="I40" s="29"/>
      <c r="J40" s="29"/>
      <c r="K40" s="29"/>
      <c r="M40" s="14"/>
    </row>
    <row r="41" spans="2:13" ht="6" customHeight="1" x14ac:dyDescent="0.2">
      <c r="B41" s="10"/>
      <c r="C41" s="78"/>
      <c r="G41" s="29"/>
      <c r="H41" s="29"/>
      <c r="I41" s="29"/>
      <c r="J41" s="29"/>
      <c r="K41" s="29"/>
      <c r="M41" s="14"/>
    </row>
    <row r="42" spans="2:13" x14ac:dyDescent="0.2">
      <c r="B42" s="10"/>
      <c r="C42" s="78">
        <v>3.16</v>
      </c>
      <c r="D42" s="269"/>
      <c r="E42" s="269"/>
      <c r="F42" s="24"/>
      <c r="G42" s="77"/>
      <c r="H42" s="24"/>
      <c r="I42" s="24"/>
      <c r="J42" s="24"/>
      <c r="K42" s="24"/>
      <c r="M42" s="14"/>
    </row>
    <row r="43" spans="2:13" ht="6.75" customHeight="1" x14ac:dyDescent="0.2">
      <c r="B43" s="10"/>
      <c r="C43" s="78"/>
      <c r="G43" s="29"/>
      <c r="H43" s="29"/>
      <c r="I43" s="29"/>
      <c r="J43" s="29"/>
      <c r="K43" s="29"/>
      <c r="M43" s="14"/>
    </row>
    <row r="44" spans="2:13" x14ac:dyDescent="0.2">
      <c r="B44" s="10"/>
      <c r="C44" s="78">
        <v>3.17</v>
      </c>
      <c r="D44" s="269"/>
      <c r="E44" s="269"/>
      <c r="G44" s="77"/>
      <c r="H44" s="29"/>
      <c r="I44" s="29"/>
      <c r="J44" s="29"/>
      <c r="K44" s="29"/>
      <c r="M44" s="14"/>
    </row>
    <row r="45" spans="2:13" ht="6.75" customHeight="1" x14ac:dyDescent="0.2">
      <c r="B45" s="10"/>
      <c r="C45" s="78"/>
      <c r="G45" s="29"/>
      <c r="H45" s="29"/>
      <c r="I45" s="29"/>
      <c r="J45" s="29"/>
      <c r="K45" s="29"/>
      <c r="M45" s="14"/>
    </row>
    <row r="46" spans="2:13" x14ac:dyDescent="0.2">
      <c r="B46" s="10"/>
      <c r="C46">
        <v>3.18</v>
      </c>
      <c r="D46" s="269"/>
      <c r="E46" s="269"/>
      <c r="G46" s="77"/>
      <c r="H46" s="29"/>
      <c r="I46" s="29"/>
      <c r="J46" s="29"/>
      <c r="K46" s="29"/>
      <c r="M46" s="14"/>
    </row>
    <row r="47" spans="2:13" ht="6" customHeight="1" x14ac:dyDescent="0.2">
      <c r="B47" s="10"/>
      <c r="C47" s="78"/>
      <c r="G47" s="29"/>
      <c r="H47" s="29"/>
      <c r="I47" s="29"/>
      <c r="J47" s="29"/>
      <c r="K47" s="29"/>
      <c r="M47" s="14"/>
    </row>
    <row r="48" spans="2:13" x14ac:dyDescent="0.2">
      <c r="B48" s="10"/>
      <c r="C48">
        <v>3.19</v>
      </c>
      <c r="D48" s="269"/>
      <c r="E48" s="269"/>
      <c r="G48" s="77"/>
      <c r="H48" s="29"/>
      <c r="I48" s="29"/>
      <c r="J48" s="29"/>
      <c r="K48" s="29"/>
      <c r="M48" s="14"/>
    </row>
    <row r="49" spans="2:13" ht="6" customHeight="1" x14ac:dyDescent="0.2">
      <c r="B49" s="10"/>
      <c r="C49" s="78"/>
      <c r="G49" s="29"/>
      <c r="H49" s="29"/>
      <c r="I49" s="29"/>
      <c r="J49" s="29"/>
      <c r="K49" s="29"/>
      <c r="M49" s="14"/>
    </row>
    <row r="50" spans="2:13" x14ac:dyDescent="0.2">
      <c r="B50" s="10"/>
      <c r="C50" s="78">
        <v>3.2</v>
      </c>
      <c r="D50" s="269"/>
      <c r="E50" s="269"/>
      <c r="G50" s="77"/>
      <c r="H50" s="29"/>
      <c r="I50" s="29"/>
      <c r="J50" s="29"/>
      <c r="K50" s="29"/>
      <c r="M50" s="14"/>
    </row>
    <row r="51" spans="2:13" ht="9" customHeight="1" x14ac:dyDescent="0.2">
      <c r="B51" s="10"/>
      <c r="C51" s="78"/>
      <c r="E51" s="28"/>
      <c r="F51" s="28"/>
      <c r="G51" s="29"/>
      <c r="H51" s="29"/>
      <c r="I51" s="29"/>
      <c r="J51" s="29"/>
      <c r="K51" s="29"/>
      <c r="M51" s="14"/>
    </row>
    <row r="52" spans="2:13" x14ac:dyDescent="0.2">
      <c r="B52" s="10"/>
      <c r="C52">
        <v>3.21</v>
      </c>
      <c r="D52" s="16" t="s">
        <v>239</v>
      </c>
      <c r="F52" s="16"/>
      <c r="G52" s="30">
        <f>SUM(G12,G14,G16,G18,G20,G22,G24,G26,G28,G30,G32,G34,G36,G38,G40,G42,G44,G46,G48,G50)</f>
        <v>0</v>
      </c>
      <c r="H52" s="31"/>
      <c r="I52" s="31"/>
      <c r="J52" s="31"/>
      <c r="K52" s="31"/>
      <c r="M52" s="14"/>
    </row>
    <row r="53" spans="2:13" ht="8.25" customHeight="1" x14ac:dyDescent="0.2">
      <c r="B53" s="10"/>
      <c r="C53"/>
      <c r="G53" s="29"/>
      <c r="H53" s="29"/>
      <c r="I53" s="29"/>
      <c r="J53" s="29"/>
      <c r="K53" s="29"/>
      <c r="M53" s="14"/>
    </row>
    <row r="54" spans="2:13" x14ac:dyDescent="0.2">
      <c r="B54" s="10"/>
      <c r="C54"/>
      <c r="G54" s="79"/>
      <c r="H54" s="29"/>
      <c r="I54" s="29"/>
      <c r="J54" s="29"/>
      <c r="K54" s="29"/>
      <c r="M54" s="14"/>
    </row>
    <row r="55" spans="2:13" ht="6" customHeight="1" x14ac:dyDescent="0.2">
      <c r="B55" s="10"/>
      <c r="C55"/>
      <c r="G55" s="29"/>
      <c r="H55" s="29"/>
      <c r="I55" s="29"/>
      <c r="J55" s="29"/>
      <c r="K55" s="29"/>
      <c r="M55" s="14"/>
    </row>
    <row r="56" spans="2:13" ht="9" customHeight="1" x14ac:dyDescent="0.2">
      <c r="B56" s="10"/>
      <c r="C56"/>
      <c r="E56" s="28"/>
      <c r="F56" s="28"/>
      <c r="G56" s="29"/>
      <c r="H56" s="29"/>
      <c r="I56" s="29"/>
      <c r="J56" s="29"/>
      <c r="K56" s="29"/>
      <c r="M56" s="14"/>
    </row>
    <row r="57" spans="2:13" ht="6" customHeight="1" x14ac:dyDescent="0.2">
      <c r="B57" s="17"/>
      <c r="C57" s="19"/>
      <c r="D57" s="19"/>
      <c r="E57" s="19"/>
      <c r="F57" s="19"/>
      <c r="G57" s="81"/>
      <c r="H57" s="81"/>
      <c r="I57" s="81"/>
      <c r="J57" s="81"/>
      <c r="K57" s="81"/>
      <c r="L57" s="19"/>
      <c r="M57" s="21"/>
    </row>
    <row r="58" spans="2:13" ht="29.25" customHeight="1" x14ac:dyDescent="0.2">
      <c r="B58" s="8"/>
      <c r="C58" s="271"/>
      <c r="D58" s="271"/>
      <c r="E58" s="271"/>
      <c r="F58" s="271"/>
      <c r="G58" s="271"/>
      <c r="H58" s="271"/>
      <c r="I58" s="271"/>
      <c r="J58" s="271"/>
      <c r="K58" s="271"/>
      <c r="L58" s="8"/>
      <c r="M58" s="8"/>
    </row>
    <row r="59" spans="2:13" ht="7.5" customHeight="1" x14ac:dyDescent="0.2"/>
    <row r="60" spans="2:13" ht="21" customHeight="1" x14ac:dyDescent="0.2"/>
  </sheetData>
  <sheetProtection algorithmName="SHA-512" hashValue="mPTly+8CqnZE5zdbRtVvTj43MXWuudA4J1pB4Tm8OuBJzq7Yz3qA5kz/zAQRArw3swuN+D5tajgn1sFLcRx8Qw==" saltValue="bIafplbsrSmidowaOkbtZA==" spinCount="100000" sheet="1" objects="1" scenarios="1"/>
  <mergeCells count="26">
    <mergeCell ref="D38:E38"/>
    <mergeCell ref="D40:E40"/>
    <mergeCell ref="C58:K58"/>
    <mergeCell ref="D42:E42"/>
    <mergeCell ref="D44:E44"/>
    <mergeCell ref="D46:E46"/>
    <mergeCell ref="D48:E48"/>
    <mergeCell ref="D50:E50"/>
    <mergeCell ref="D36:E36"/>
    <mergeCell ref="D24:E24"/>
    <mergeCell ref="D11:E11"/>
    <mergeCell ref="D12:E12"/>
    <mergeCell ref="D14:E14"/>
    <mergeCell ref="D16:E16"/>
    <mergeCell ref="D18:E18"/>
    <mergeCell ref="D22:E22"/>
    <mergeCell ref="D26:E26"/>
    <mergeCell ref="D28:E28"/>
    <mergeCell ref="D30:E30"/>
    <mergeCell ref="D32:E32"/>
    <mergeCell ref="D34:E34"/>
    <mergeCell ref="K3:L3"/>
    <mergeCell ref="K4:L4"/>
    <mergeCell ref="K5:L5"/>
    <mergeCell ref="C8:G8"/>
    <mergeCell ref="D20:E20"/>
  </mergeCells>
  <phoneticPr fontId="6" type="noConversion"/>
  <printOptions horizontalCentered="1" verticalCentered="1"/>
  <pageMargins left="0.59055118110236227" right="0.6692913385826772" top="0.59055118110236227" bottom="0.59055118110236227" header="0.39370078740157483" footer="0.51181102362204722"/>
  <pageSetup paperSize="9" scale="93" firstPageNumber="0" orientation="landscape" r:id="rId1"/>
  <headerFooter>
    <oddHeader>&amp;C&amp;A&amp;RPagina &amp;P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glio13">
    <pageSetUpPr fitToPage="1"/>
  </sheetPr>
  <dimension ref="B1:X306"/>
  <sheetViews>
    <sheetView showRowColHeaders="0" zoomScale="107" zoomScaleNormal="107" workbookViewId="0">
      <selection activeCell="G10" sqref="G10"/>
    </sheetView>
  </sheetViews>
  <sheetFormatPr defaultColWidth="0" defaultRowHeight="12.75" x14ac:dyDescent="0.2"/>
  <cols>
    <col min="1" max="2" width="0.7109375" customWidth="1"/>
    <col min="3" max="3" width="4.42578125" style="1" customWidth="1"/>
    <col min="4" max="4" width="5.42578125" customWidth="1"/>
    <col min="5" max="5" width="2.7109375" customWidth="1"/>
    <col min="6" max="6" width="4.42578125" customWidth="1"/>
    <col min="7" max="7" width="17.140625" customWidth="1"/>
    <col min="8" max="8" width="0.85546875" customWidth="1"/>
    <col min="9" max="9" width="3.42578125" customWidth="1"/>
    <col min="10" max="10" width="13.85546875" customWidth="1"/>
    <col min="11" max="11" width="0.85546875" customWidth="1"/>
    <col min="12" max="13" width="3.85546875" customWidth="1"/>
    <col min="14" max="14" width="10" customWidth="1"/>
    <col min="15" max="15" width="4.42578125" customWidth="1"/>
    <col min="16" max="16" width="5" customWidth="1"/>
    <col min="17" max="17" width="12.85546875" customWidth="1"/>
    <col min="18" max="18" width="0.85546875" customWidth="1"/>
    <col min="19" max="19" width="17" customWidth="1"/>
    <col min="20" max="21" width="0.42578125" customWidth="1"/>
    <col min="22" max="22" width="4.85546875" customWidth="1"/>
    <col min="23" max="23" width="12.28515625" customWidth="1"/>
    <col min="24" max="24" width="0.7109375" customWidth="1"/>
    <col min="25" max="25" width="0.85546875" customWidth="1"/>
  </cols>
  <sheetData>
    <row r="1" spans="2:24" ht="7.5" customHeight="1" x14ac:dyDescent="0.2"/>
    <row r="2" spans="2:24" ht="6.75" customHeight="1" x14ac:dyDescent="0.2">
      <c r="B2" s="6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6"/>
      <c r="R2" s="8"/>
      <c r="S2" s="8"/>
      <c r="T2" s="8"/>
      <c r="U2" s="8"/>
      <c r="V2" s="8"/>
      <c r="W2" s="8"/>
      <c r="X2" s="9"/>
    </row>
    <row r="3" spans="2:24" x14ac:dyDescent="0.2">
      <c r="B3" s="10"/>
      <c r="C3"/>
      <c r="D3" s="11" t="s">
        <v>14</v>
      </c>
      <c r="F3" s="16"/>
      <c r="H3" s="16" t="s">
        <v>553</v>
      </c>
      <c r="I3" s="16"/>
      <c r="J3" s="22"/>
      <c r="Q3" s="12" t="s">
        <v>15</v>
      </c>
      <c r="R3" s="50" t="s">
        <v>199</v>
      </c>
      <c r="S3" s="258" t="str">
        <f>'1.1 CONTO ECONOMICO ANTE'!$K$3</f>
        <v>DITTA</v>
      </c>
      <c r="T3" s="258"/>
      <c r="U3" s="258"/>
      <c r="V3" s="258"/>
      <c r="X3" s="14"/>
    </row>
    <row r="4" spans="2:24" x14ac:dyDescent="0.2">
      <c r="B4" s="10"/>
      <c r="C4"/>
      <c r="D4" s="11" t="s">
        <v>17</v>
      </c>
      <c r="F4" s="16"/>
      <c r="H4" s="16" t="s">
        <v>18</v>
      </c>
      <c r="I4" s="16"/>
      <c r="Q4" s="12"/>
      <c r="R4" s="50"/>
      <c r="S4" s="261">
        <f>'1.1 CONTO ECONOMICO ANTE'!$K$4</f>
        <v>0</v>
      </c>
      <c r="T4" s="261"/>
      <c r="U4" s="261"/>
      <c r="V4" s="261"/>
      <c r="X4" s="14"/>
    </row>
    <row r="5" spans="2:24" x14ac:dyDescent="0.2">
      <c r="B5" s="10"/>
      <c r="F5" s="16"/>
      <c r="G5" s="16"/>
      <c r="H5" s="16"/>
      <c r="I5" s="16"/>
      <c r="Q5" s="12" t="s">
        <v>19</v>
      </c>
      <c r="R5" s="50" t="s">
        <v>19</v>
      </c>
      <c r="S5" s="258" t="str">
        <f>'1.1 CONTO ECONOMICO ANTE'!$K$5</f>
        <v>421</v>
      </c>
      <c r="T5" s="258"/>
      <c r="U5" s="258"/>
      <c r="V5" s="258"/>
      <c r="X5" s="14"/>
    </row>
    <row r="6" spans="2:24" ht="3" customHeight="1" x14ac:dyDescent="0.2">
      <c r="B6" s="17"/>
      <c r="C6" s="18"/>
      <c r="D6" s="19"/>
      <c r="E6" s="20"/>
      <c r="F6" s="20"/>
      <c r="G6" s="20"/>
      <c r="H6" s="20"/>
      <c r="I6" s="20"/>
      <c r="J6" s="19"/>
      <c r="K6" s="19"/>
      <c r="L6" s="19"/>
      <c r="M6" s="19"/>
      <c r="N6" s="19"/>
      <c r="O6" s="19"/>
      <c r="P6" s="21"/>
      <c r="Q6" s="10"/>
      <c r="R6" s="50"/>
      <c r="S6" s="42"/>
      <c r="T6" s="42"/>
      <c r="U6" s="42"/>
      <c r="V6" s="42"/>
      <c r="X6" s="14"/>
    </row>
    <row r="7" spans="2:24" ht="3" customHeight="1" x14ac:dyDescent="0.2">
      <c r="B7" s="10"/>
      <c r="E7" s="16"/>
      <c r="F7" s="16"/>
      <c r="G7" s="16"/>
      <c r="H7" s="16"/>
      <c r="I7" s="16"/>
      <c r="Q7" s="10"/>
      <c r="R7" s="50"/>
      <c r="S7" s="42"/>
      <c r="T7" s="42"/>
      <c r="U7" s="42"/>
      <c r="V7" s="42"/>
      <c r="X7" s="14"/>
    </row>
    <row r="8" spans="2:24" x14ac:dyDescent="0.2">
      <c r="B8" s="10"/>
      <c r="C8" s="16" t="s">
        <v>240</v>
      </c>
      <c r="F8" s="16"/>
      <c r="G8" s="16"/>
      <c r="H8" s="16"/>
      <c r="I8" s="16"/>
      <c r="Q8" s="10"/>
      <c r="X8" s="14"/>
    </row>
    <row r="9" spans="2:24" ht="3" customHeight="1" x14ac:dyDescent="0.2">
      <c r="B9" s="17"/>
      <c r="C9" s="18"/>
      <c r="D9" s="20"/>
      <c r="E9" s="20"/>
      <c r="F9" s="20"/>
      <c r="G9" s="20"/>
      <c r="H9" s="20"/>
      <c r="I9" s="20"/>
      <c r="J9" s="19"/>
      <c r="K9" s="19"/>
      <c r="L9" s="19"/>
      <c r="M9" s="19"/>
      <c r="N9" s="19"/>
      <c r="O9" s="19"/>
      <c r="P9" s="19"/>
      <c r="Q9" s="17"/>
      <c r="R9" s="19"/>
      <c r="S9" s="19"/>
      <c r="T9" s="19"/>
      <c r="U9" s="19"/>
      <c r="V9" s="19"/>
      <c r="W9" s="19"/>
      <c r="X9" s="21"/>
    </row>
    <row r="10" spans="2:24" ht="10.5" customHeight="1" x14ac:dyDescent="0.2">
      <c r="B10" s="10"/>
      <c r="X10" s="14"/>
    </row>
    <row r="11" spans="2:24" x14ac:dyDescent="0.2">
      <c r="B11" s="10"/>
      <c r="D11" s="67"/>
      <c r="G11" s="67" t="s">
        <v>241</v>
      </c>
      <c r="Q11" s="67"/>
      <c r="X11" s="14"/>
    </row>
    <row r="12" spans="2:24" x14ac:dyDescent="0.2">
      <c r="B12" s="10"/>
      <c r="C12" s="38" t="s">
        <v>202</v>
      </c>
      <c r="F12" s="1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X12" s="14"/>
    </row>
    <row r="13" spans="2:24" ht="7.5" customHeight="1" x14ac:dyDescent="0.2">
      <c r="B13" s="10"/>
      <c r="X13" s="14"/>
    </row>
    <row r="14" spans="2:24" x14ac:dyDescent="0.2">
      <c r="B14" s="10"/>
      <c r="G14" s="68" t="s">
        <v>203</v>
      </c>
      <c r="H14" s="69"/>
      <c r="I14" s="69"/>
      <c r="J14" s="69"/>
      <c r="K14" s="69"/>
      <c r="L14" s="69"/>
      <c r="M14" s="69"/>
      <c r="N14" s="70"/>
      <c r="P14" s="68" t="s">
        <v>204</v>
      </c>
      <c r="Q14" s="69"/>
      <c r="R14" s="69"/>
      <c r="S14" s="69"/>
      <c r="T14" s="69"/>
      <c r="U14" s="69"/>
      <c r="V14" s="69"/>
      <c r="W14" s="70"/>
      <c r="X14" s="14"/>
    </row>
    <row r="15" spans="2:24" ht="7.5" customHeight="1" x14ac:dyDescent="0.2">
      <c r="B15" s="10"/>
      <c r="X15" s="14"/>
    </row>
    <row r="16" spans="2:24" x14ac:dyDescent="0.2">
      <c r="B16" s="10"/>
      <c r="G16" s="38" t="s">
        <v>205</v>
      </c>
      <c r="I16" s="258" t="s">
        <v>206</v>
      </c>
      <c r="J16" s="258"/>
      <c r="L16" s="258" t="s">
        <v>207</v>
      </c>
      <c r="M16" s="258"/>
      <c r="N16" s="258"/>
      <c r="P16" s="258" t="s">
        <v>82</v>
      </c>
      <c r="Q16" s="258"/>
      <c r="S16" s="258" t="s">
        <v>83</v>
      </c>
      <c r="T16" s="258"/>
      <c r="V16" s="258" t="s">
        <v>84</v>
      </c>
      <c r="W16" s="258"/>
      <c r="X16" s="14"/>
    </row>
    <row r="17" spans="2:24" ht="6" customHeight="1" x14ac:dyDescent="0.2">
      <c r="B17" s="10"/>
      <c r="J17" s="1"/>
      <c r="L17" s="1"/>
      <c r="M17" s="1"/>
      <c r="P17" s="1"/>
      <c r="S17" s="1"/>
      <c r="V17" s="1"/>
      <c r="X17" s="14"/>
    </row>
    <row r="18" spans="2:24" x14ac:dyDescent="0.2">
      <c r="B18" s="10"/>
      <c r="D18" s="67" t="s">
        <v>208</v>
      </c>
      <c r="G18" s="71"/>
      <c r="I18" s="263"/>
      <c r="J18" s="263"/>
      <c r="L18" s="263"/>
      <c r="M18" s="263"/>
      <c r="N18" s="263"/>
      <c r="P18" s="263"/>
      <c r="Q18" s="263"/>
      <c r="S18" s="263"/>
      <c r="T18" s="263"/>
      <c r="V18" s="263"/>
      <c r="W18" s="263"/>
      <c r="X18" s="14"/>
    </row>
    <row r="19" spans="2:24" ht="6.75" customHeight="1" x14ac:dyDescent="0.2">
      <c r="B19" s="10"/>
      <c r="X19" s="14"/>
    </row>
    <row r="20" spans="2:24" x14ac:dyDescent="0.2">
      <c r="B20" s="10"/>
      <c r="D20" s="67" t="s">
        <v>209</v>
      </c>
      <c r="G20" s="71"/>
      <c r="I20" s="263"/>
      <c r="J20" s="263"/>
      <c r="L20" s="263"/>
      <c r="M20" s="263"/>
      <c r="N20" s="263"/>
      <c r="P20" s="263"/>
      <c r="Q20" s="263"/>
      <c r="S20" s="263"/>
      <c r="T20" s="263"/>
      <c r="V20" s="263"/>
      <c r="W20" s="263"/>
      <c r="X20" s="14"/>
    </row>
    <row r="21" spans="2:24" ht="6" customHeight="1" x14ac:dyDescent="0.2">
      <c r="B21" s="10"/>
      <c r="X21" s="14"/>
    </row>
    <row r="22" spans="2:24" x14ac:dyDescent="0.2">
      <c r="B22" s="10"/>
      <c r="C22" s="67" t="s">
        <v>242</v>
      </c>
      <c r="D22" s="67"/>
      <c r="H22" s="72"/>
      <c r="I22" s="13"/>
      <c r="J22" s="67" t="s">
        <v>243</v>
      </c>
      <c r="K22" s="1"/>
      <c r="L22" s="67"/>
      <c r="M22" s="13"/>
      <c r="N22" s="67" t="s">
        <v>244</v>
      </c>
      <c r="O22" s="1"/>
      <c r="P22" s="13"/>
      <c r="Q22" s="67" t="s">
        <v>245</v>
      </c>
      <c r="X22" s="14"/>
    </row>
    <row r="23" spans="2:24" ht="10.5" customHeight="1" x14ac:dyDescent="0.2">
      <c r="B23" s="17"/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21"/>
    </row>
    <row r="24" spans="2:24" ht="7.5" customHeight="1" x14ac:dyDescent="0.2">
      <c r="B24" s="10"/>
      <c r="X24" s="14"/>
    </row>
    <row r="25" spans="2:24" x14ac:dyDescent="0.2">
      <c r="B25" s="10"/>
      <c r="D25" s="67"/>
      <c r="G25" s="67" t="s">
        <v>241</v>
      </c>
      <c r="Q25" s="67"/>
      <c r="X25" s="14"/>
    </row>
    <row r="26" spans="2:24" x14ac:dyDescent="0.2">
      <c r="B26" s="10"/>
      <c r="C26" s="38" t="s">
        <v>213</v>
      </c>
      <c r="F26" s="1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X26" s="14"/>
    </row>
    <row r="27" spans="2:24" ht="6.75" customHeight="1" x14ac:dyDescent="0.2">
      <c r="B27" s="10"/>
      <c r="C27" s="22"/>
      <c r="X27" s="14"/>
    </row>
    <row r="28" spans="2:24" x14ac:dyDescent="0.2">
      <c r="B28" s="10"/>
      <c r="G28" s="68" t="s">
        <v>203</v>
      </c>
      <c r="H28" s="69"/>
      <c r="I28" s="69"/>
      <c r="J28" s="69"/>
      <c r="K28" s="69"/>
      <c r="L28" s="69"/>
      <c r="M28" s="69"/>
      <c r="N28" s="70"/>
      <c r="P28" s="68" t="s">
        <v>204</v>
      </c>
      <c r="Q28" s="69"/>
      <c r="R28" s="69"/>
      <c r="S28" s="69"/>
      <c r="T28" s="69"/>
      <c r="U28" s="69"/>
      <c r="V28" s="69"/>
      <c r="W28" s="70"/>
      <c r="X28" s="14"/>
    </row>
    <row r="29" spans="2:24" ht="7.5" customHeight="1" x14ac:dyDescent="0.2">
      <c r="B29" s="10"/>
      <c r="X29" s="14"/>
    </row>
    <row r="30" spans="2:24" x14ac:dyDescent="0.2">
      <c r="B30" s="10"/>
      <c r="G30" s="38" t="s">
        <v>205</v>
      </c>
      <c r="I30" s="258" t="s">
        <v>206</v>
      </c>
      <c r="J30" s="258"/>
      <c r="L30" s="258" t="s">
        <v>207</v>
      </c>
      <c r="M30" s="258"/>
      <c r="N30" s="258"/>
      <c r="P30" s="258" t="s">
        <v>82</v>
      </c>
      <c r="Q30" s="258"/>
      <c r="S30" s="258" t="s">
        <v>83</v>
      </c>
      <c r="T30" s="258"/>
      <c r="V30" s="258" t="s">
        <v>84</v>
      </c>
      <c r="W30" s="258"/>
      <c r="X30" s="14"/>
    </row>
    <row r="31" spans="2:24" ht="6" customHeight="1" x14ac:dyDescent="0.2">
      <c r="B31" s="10"/>
      <c r="J31" s="1"/>
      <c r="L31" s="1"/>
      <c r="M31" s="1"/>
      <c r="P31" s="1"/>
      <c r="S31" s="1"/>
      <c r="V31" s="1"/>
      <c r="X31" s="14"/>
    </row>
    <row r="32" spans="2:24" x14ac:dyDescent="0.2">
      <c r="B32" s="10"/>
      <c r="D32" s="67" t="s">
        <v>208</v>
      </c>
      <c r="G32" s="71"/>
      <c r="I32" s="263"/>
      <c r="J32" s="263"/>
      <c r="L32" s="263"/>
      <c r="M32" s="263"/>
      <c r="N32" s="263"/>
      <c r="P32" s="263"/>
      <c r="Q32" s="263"/>
      <c r="S32" s="263"/>
      <c r="T32" s="263"/>
      <c r="U32" s="73"/>
      <c r="V32" s="263"/>
      <c r="W32" s="263"/>
      <c r="X32" s="14"/>
    </row>
    <row r="33" spans="2:24" ht="6.75" customHeight="1" x14ac:dyDescent="0.2">
      <c r="B33" s="10"/>
      <c r="X33" s="14"/>
    </row>
    <row r="34" spans="2:24" x14ac:dyDescent="0.2">
      <c r="B34" s="10"/>
      <c r="D34" s="67" t="s">
        <v>209</v>
      </c>
      <c r="G34" s="71"/>
      <c r="I34" s="263"/>
      <c r="J34" s="263"/>
      <c r="L34" s="263"/>
      <c r="M34" s="263"/>
      <c r="N34" s="263"/>
      <c r="P34" s="263"/>
      <c r="Q34" s="263"/>
      <c r="S34" s="263"/>
      <c r="T34" s="263"/>
      <c r="U34" s="73"/>
      <c r="V34" s="263"/>
      <c r="W34" s="263"/>
      <c r="X34" s="14"/>
    </row>
    <row r="35" spans="2:24" ht="6" customHeight="1" x14ac:dyDescent="0.2">
      <c r="B35" s="10"/>
      <c r="X35" s="14"/>
    </row>
    <row r="36" spans="2:24" x14ac:dyDescent="0.2">
      <c r="B36" s="10"/>
      <c r="C36" s="67" t="s">
        <v>242</v>
      </c>
      <c r="H36" s="72"/>
      <c r="I36" s="13"/>
      <c r="J36" s="67" t="s">
        <v>243</v>
      </c>
      <c r="K36" s="1"/>
      <c r="L36" s="67"/>
      <c r="M36" s="13"/>
      <c r="N36" s="67" t="s">
        <v>244</v>
      </c>
      <c r="O36" s="1"/>
      <c r="P36" s="13"/>
      <c r="Q36" s="67" t="s">
        <v>245</v>
      </c>
      <c r="X36" s="14"/>
    </row>
    <row r="37" spans="2:24" ht="11.25" customHeight="1" x14ac:dyDescent="0.2">
      <c r="B37" s="17"/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21"/>
    </row>
    <row r="38" spans="2:24" ht="6.75" customHeight="1" x14ac:dyDescent="0.2">
      <c r="B38" s="10"/>
      <c r="X38" s="14"/>
    </row>
    <row r="39" spans="2:24" x14ac:dyDescent="0.2">
      <c r="B39" s="10"/>
      <c r="D39" s="67"/>
      <c r="G39" s="67" t="s">
        <v>241</v>
      </c>
      <c r="Q39" s="67"/>
      <c r="X39" s="14"/>
    </row>
    <row r="40" spans="2:24" x14ac:dyDescent="0.2">
      <c r="B40" s="10"/>
      <c r="C40" s="38" t="s">
        <v>214</v>
      </c>
      <c r="F40" s="1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X40" s="14"/>
    </row>
    <row r="41" spans="2:24" ht="9" customHeight="1" x14ac:dyDescent="0.2">
      <c r="B41" s="10"/>
      <c r="X41" s="14"/>
    </row>
    <row r="42" spans="2:24" x14ac:dyDescent="0.2">
      <c r="B42" s="10"/>
      <c r="G42" s="68" t="s">
        <v>203</v>
      </c>
      <c r="H42" s="69"/>
      <c r="I42" s="69"/>
      <c r="J42" s="69"/>
      <c r="K42" s="69"/>
      <c r="L42" s="69"/>
      <c r="M42" s="69"/>
      <c r="N42" s="70"/>
      <c r="P42" s="68" t="s">
        <v>204</v>
      </c>
      <c r="Q42" s="69"/>
      <c r="R42" s="69"/>
      <c r="S42" s="69"/>
      <c r="T42" s="69"/>
      <c r="U42" s="69"/>
      <c r="V42" s="69"/>
      <c r="W42" s="70"/>
      <c r="X42" s="14"/>
    </row>
    <row r="43" spans="2:24" ht="5.25" customHeight="1" x14ac:dyDescent="0.2">
      <c r="B43" s="10"/>
      <c r="X43" s="14"/>
    </row>
    <row r="44" spans="2:24" x14ac:dyDescent="0.2">
      <c r="B44" s="10"/>
      <c r="G44" s="38" t="s">
        <v>205</v>
      </c>
      <c r="I44" s="258" t="s">
        <v>206</v>
      </c>
      <c r="J44" s="258"/>
      <c r="L44" s="258" t="s">
        <v>207</v>
      </c>
      <c r="M44" s="258"/>
      <c r="N44" s="258"/>
      <c r="P44" s="258" t="s">
        <v>82</v>
      </c>
      <c r="Q44" s="258"/>
      <c r="S44" s="258" t="s">
        <v>83</v>
      </c>
      <c r="T44" s="258"/>
      <c r="V44" s="258" t="s">
        <v>84</v>
      </c>
      <c r="W44" s="258"/>
      <c r="X44" s="14"/>
    </row>
    <row r="45" spans="2:24" ht="6" customHeight="1" x14ac:dyDescent="0.2">
      <c r="B45" s="10"/>
      <c r="J45" s="1"/>
      <c r="L45" s="1"/>
      <c r="M45" s="1"/>
      <c r="P45" s="1"/>
      <c r="S45" s="1"/>
      <c r="V45" s="1"/>
      <c r="X45" s="14"/>
    </row>
    <row r="46" spans="2:24" x14ac:dyDescent="0.2">
      <c r="B46" s="10"/>
      <c r="D46" s="67" t="s">
        <v>208</v>
      </c>
      <c r="G46" s="71"/>
      <c r="I46" s="263"/>
      <c r="J46" s="263"/>
      <c r="L46" s="263"/>
      <c r="M46" s="263"/>
      <c r="N46" s="263"/>
      <c r="P46" s="263"/>
      <c r="Q46" s="263"/>
      <c r="S46" s="263"/>
      <c r="T46" s="263"/>
      <c r="V46" s="263"/>
      <c r="W46" s="263"/>
      <c r="X46" s="14"/>
    </row>
    <row r="47" spans="2:24" ht="6.75" customHeight="1" x14ac:dyDescent="0.2">
      <c r="B47" s="10"/>
      <c r="X47" s="14"/>
    </row>
    <row r="48" spans="2:24" x14ac:dyDescent="0.2">
      <c r="B48" s="10"/>
      <c r="D48" s="67" t="s">
        <v>209</v>
      </c>
      <c r="G48" s="71"/>
      <c r="I48" s="263"/>
      <c r="J48" s="263"/>
      <c r="L48" s="263"/>
      <c r="M48" s="263"/>
      <c r="N48" s="263"/>
      <c r="P48" s="263"/>
      <c r="Q48" s="263"/>
      <c r="S48" s="263"/>
      <c r="T48" s="263"/>
      <c r="V48" s="263"/>
      <c r="W48" s="263"/>
      <c r="X48" s="14"/>
    </row>
    <row r="49" spans="2:24" ht="6" customHeight="1" x14ac:dyDescent="0.2">
      <c r="B49" s="10"/>
      <c r="X49" s="14"/>
    </row>
    <row r="50" spans="2:24" x14ac:dyDescent="0.2">
      <c r="B50" s="10"/>
      <c r="C50" s="67" t="s">
        <v>242</v>
      </c>
      <c r="D50" s="67"/>
      <c r="H50" s="72"/>
      <c r="I50" s="13"/>
      <c r="J50" s="67" t="s">
        <v>243</v>
      </c>
      <c r="K50" s="1"/>
      <c r="L50" s="67"/>
      <c r="M50" s="13"/>
      <c r="N50" s="67" t="s">
        <v>244</v>
      </c>
      <c r="O50" s="1"/>
      <c r="P50" s="13"/>
      <c r="Q50" s="67" t="s">
        <v>245</v>
      </c>
      <c r="X50" s="14"/>
    </row>
    <row r="51" spans="2:24" x14ac:dyDescent="0.2">
      <c r="B51" s="10"/>
      <c r="C51" s="67"/>
      <c r="D51" s="67"/>
      <c r="H51" s="72"/>
      <c r="I51" s="67"/>
      <c r="J51" s="67"/>
      <c r="K51" s="67"/>
      <c r="L51" s="67"/>
      <c r="M51" s="67"/>
      <c r="N51" s="67"/>
      <c r="O51" s="67"/>
      <c r="P51" s="67"/>
      <c r="Q51" s="67"/>
      <c r="X51" s="14"/>
    </row>
    <row r="52" spans="2:24" ht="20.25" customHeight="1" x14ac:dyDescent="0.2">
      <c r="B52" s="6"/>
      <c r="C52" s="272" t="s">
        <v>503</v>
      </c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9"/>
    </row>
    <row r="53" spans="2:24" ht="20.25" customHeight="1" x14ac:dyDescent="0.2">
      <c r="B53" s="10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14"/>
    </row>
    <row r="54" spans="2:24" ht="9" customHeight="1" x14ac:dyDescent="0.2">
      <c r="B54" s="10"/>
      <c r="D54" s="67"/>
      <c r="F54" s="1"/>
      <c r="G54" s="1"/>
      <c r="H54" s="1"/>
      <c r="J54" s="67"/>
      <c r="K54" s="1"/>
      <c r="N54" s="67"/>
      <c r="O54" s="1"/>
      <c r="Q54" s="67"/>
      <c r="X54" s="14"/>
    </row>
    <row r="55" spans="2:24" x14ac:dyDescent="0.2">
      <c r="B55" s="10"/>
      <c r="C55" s="38" t="s">
        <v>215</v>
      </c>
      <c r="D55" s="67"/>
      <c r="F55" s="1"/>
      <c r="G55" s="38" t="s">
        <v>205</v>
      </c>
      <c r="H55" s="1"/>
      <c r="I55" s="258">
        <v>-2</v>
      </c>
      <c r="J55" s="258"/>
      <c r="K55" s="1"/>
      <c r="L55" s="258" t="s">
        <v>207</v>
      </c>
      <c r="M55" s="258"/>
      <c r="N55" s="258"/>
      <c r="O55" s="1"/>
      <c r="P55" s="258" t="s">
        <v>216</v>
      </c>
      <c r="Q55" s="258"/>
      <c r="S55" s="38" t="s">
        <v>217</v>
      </c>
      <c r="V55" s="258" t="s">
        <v>218</v>
      </c>
      <c r="W55" s="258"/>
      <c r="X55" s="14"/>
    </row>
    <row r="56" spans="2:24" ht="7.5" customHeight="1" x14ac:dyDescent="0.2">
      <c r="B56" s="10"/>
      <c r="X56" s="14"/>
    </row>
    <row r="57" spans="2:24" x14ac:dyDescent="0.2">
      <c r="B57" s="10"/>
      <c r="D57" s="74" t="s">
        <v>219</v>
      </c>
      <c r="F57" s="1"/>
      <c r="G57" s="62">
        <f>SUM(G18,G32,G46)</f>
        <v>0</v>
      </c>
      <c r="H57" s="1"/>
      <c r="I57" s="264">
        <f>+I18+I32+I46</f>
        <v>0</v>
      </c>
      <c r="J57" s="264"/>
      <c r="L57" s="264">
        <f>SUM(L18,L32,L46)</f>
        <v>0</v>
      </c>
      <c r="M57" s="264"/>
      <c r="N57" s="264"/>
      <c r="O57" s="50"/>
      <c r="P57" s="264">
        <f>SUM(P18,P32,P46)</f>
        <v>0</v>
      </c>
      <c r="Q57" s="264"/>
      <c r="S57" s="62">
        <f>SUM(S18,S32,S46)</f>
        <v>0</v>
      </c>
      <c r="V57" s="264">
        <f>+V18+V32+V46</f>
        <v>0</v>
      </c>
      <c r="W57" s="264"/>
      <c r="X57" s="14"/>
    </row>
    <row r="58" spans="2:24" ht="4.5" customHeight="1" x14ac:dyDescent="0.2">
      <c r="B58" s="10"/>
      <c r="I58" s="50"/>
      <c r="J58" s="50"/>
      <c r="L58" s="50"/>
      <c r="M58" s="50"/>
      <c r="N58" s="50"/>
      <c r="O58" s="50"/>
      <c r="P58" s="50"/>
      <c r="Q58" s="50"/>
      <c r="X58" s="14"/>
    </row>
    <row r="59" spans="2:24" x14ac:dyDescent="0.2">
      <c r="B59" s="10"/>
      <c r="D59" s="74" t="s">
        <v>220</v>
      </c>
      <c r="G59" s="62">
        <f>SUM(G20,G34,G48)</f>
        <v>0</v>
      </c>
      <c r="I59" s="264">
        <f>+I20+I34+I48</f>
        <v>0</v>
      </c>
      <c r="J59" s="264"/>
      <c r="L59" s="264">
        <f>SUM(L20,L34,L48)</f>
        <v>0</v>
      </c>
      <c r="M59" s="264"/>
      <c r="N59" s="264"/>
      <c r="O59" s="50"/>
      <c r="P59" s="264">
        <f>+P20+P34+P48</f>
        <v>0</v>
      </c>
      <c r="Q59" s="264"/>
      <c r="S59" s="75">
        <f>SUM(S20,S34,S48)</f>
        <v>0</v>
      </c>
      <c r="V59" s="264">
        <f>+V20+V34+V48</f>
        <v>0</v>
      </c>
      <c r="W59" s="264"/>
      <c r="X59" s="14"/>
    </row>
    <row r="60" spans="2:24" ht="6.75" customHeight="1" x14ac:dyDescent="0.2">
      <c r="B60" s="17"/>
      <c r="C60" s="18"/>
      <c r="D60" s="19"/>
      <c r="E60" s="19"/>
      <c r="F60" s="19"/>
      <c r="G60" s="19"/>
      <c r="H60" s="19"/>
      <c r="I60" s="19"/>
      <c r="J60" s="18"/>
      <c r="K60" s="19"/>
      <c r="L60" s="18"/>
      <c r="M60" s="18"/>
      <c r="N60" s="19"/>
      <c r="O60" s="19"/>
      <c r="P60" s="18"/>
      <c r="Q60" s="19"/>
      <c r="R60" s="19"/>
      <c r="S60" s="18"/>
      <c r="T60" s="19"/>
      <c r="U60" s="19"/>
      <c r="V60" s="18"/>
      <c r="W60" s="19"/>
      <c r="X60" s="21"/>
    </row>
    <row r="61" spans="2:24" ht="3.75" customHeight="1" x14ac:dyDescent="0.2"/>
    <row r="62" spans="2:24" ht="15.75" hidden="1" customHeight="1" x14ac:dyDescent="0.2"/>
    <row r="116" ht="12.75" customHeight="1" x14ac:dyDescent="0.2"/>
    <row r="179" ht="12.75" customHeight="1" x14ac:dyDescent="0.2"/>
    <row r="242" ht="12.75" customHeight="1" x14ac:dyDescent="0.2"/>
    <row r="306" ht="12.75" customHeight="1" x14ac:dyDescent="0.2"/>
  </sheetData>
  <sheetProtection algorithmName="SHA-512" hashValue="NAvXoRSdZrhP6R50m9x8FhHV5vekM7Bx2two+6ESpezPbfMzRBPaaMGjzgMc4B8ExSpeQdMPmR+uUgIswwkdRw==" saltValue="1FQstEi/I13eatoQHfnmAQ==" spinCount="100000" sheet="1" objects="1" scenarios="1"/>
  <mergeCells count="64">
    <mergeCell ref="V57:W57"/>
    <mergeCell ref="C52:W53"/>
    <mergeCell ref="I55:J55"/>
    <mergeCell ref="L55:N55"/>
    <mergeCell ref="I57:J57"/>
    <mergeCell ref="L57:N57"/>
    <mergeCell ref="P57:Q57"/>
    <mergeCell ref="I59:J59"/>
    <mergeCell ref="L59:N59"/>
    <mergeCell ref="P59:Q59"/>
    <mergeCell ref="V59:W59"/>
    <mergeCell ref="V46:W46"/>
    <mergeCell ref="I48:J48"/>
    <mergeCell ref="L48:N48"/>
    <mergeCell ref="P48:Q48"/>
    <mergeCell ref="S48:T48"/>
    <mergeCell ref="V48:W48"/>
    <mergeCell ref="P46:Q46"/>
    <mergeCell ref="S46:T46"/>
    <mergeCell ref="I46:J46"/>
    <mergeCell ref="L46:N46"/>
    <mergeCell ref="P55:Q55"/>
    <mergeCell ref="V55:W55"/>
    <mergeCell ref="V44:W44"/>
    <mergeCell ref="S32:T32"/>
    <mergeCell ref="V34:W34"/>
    <mergeCell ref="I34:J34"/>
    <mergeCell ref="G40:S40"/>
    <mergeCell ref="I44:J44"/>
    <mergeCell ref="L44:N44"/>
    <mergeCell ref="P44:Q44"/>
    <mergeCell ref="S44:T44"/>
    <mergeCell ref="S34:T34"/>
    <mergeCell ref="L34:N34"/>
    <mergeCell ref="P34:Q34"/>
    <mergeCell ref="V30:W30"/>
    <mergeCell ref="I32:J32"/>
    <mergeCell ref="L32:N32"/>
    <mergeCell ref="P32:Q32"/>
    <mergeCell ref="V32:W32"/>
    <mergeCell ref="V20:W20"/>
    <mergeCell ref="S18:T18"/>
    <mergeCell ref="I20:J20"/>
    <mergeCell ref="L20:N20"/>
    <mergeCell ref="P20:Q20"/>
    <mergeCell ref="S20:T20"/>
    <mergeCell ref="I18:J18"/>
    <mergeCell ref="L18:N18"/>
    <mergeCell ref="P18:Q18"/>
    <mergeCell ref="V18:W18"/>
    <mergeCell ref="G26:S26"/>
    <mergeCell ref="I30:J30"/>
    <mergeCell ref="L30:N30"/>
    <mergeCell ref="P30:Q30"/>
    <mergeCell ref="S30:T30"/>
    <mergeCell ref="S3:V3"/>
    <mergeCell ref="S4:V4"/>
    <mergeCell ref="S5:V5"/>
    <mergeCell ref="G12:S12"/>
    <mergeCell ref="V16:W16"/>
    <mergeCell ref="I16:J16"/>
    <mergeCell ref="L16:N16"/>
    <mergeCell ref="P16:Q16"/>
    <mergeCell ref="S16:T16"/>
  </mergeCells>
  <phoneticPr fontId="6" type="noConversion"/>
  <printOptions horizontalCentered="1" verticalCentered="1"/>
  <pageMargins left="0.59055118110236227" right="0.6692913385826772" top="0.59055118110236227" bottom="0.39370078740157483" header="0.39370078740157483" footer="0.51181102362204722"/>
  <pageSetup paperSize="9" scale="71" firstPageNumber="0" orientation="landscape" r:id="rId1"/>
  <headerFooter>
    <oddHeader>&amp;C&amp;A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glio14"/>
  <dimension ref="A1:AC2"/>
  <sheetViews>
    <sheetView showRowColHeaders="0" zoomScaleNormal="100" zoomScalePageLayoutView="60" workbookViewId="0"/>
  </sheetViews>
  <sheetFormatPr defaultColWidth="8.85546875" defaultRowHeight="12.75" x14ac:dyDescent="0.2"/>
  <cols>
    <col min="1" max="1" width="8.140625" customWidth="1"/>
    <col min="2" max="2" width="17" customWidth="1"/>
    <col min="3" max="3" width="15.42578125" customWidth="1"/>
    <col min="4" max="4" width="8.140625" customWidth="1"/>
    <col min="5" max="7" width="3.42578125" customWidth="1"/>
    <col min="14" max="19" width="16.85546875" customWidth="1"/>
    <col min="25" max="25" width="3.7109375" customWidth="1"/>
    <col min="26" max="26" width="4" customWidth="1"/>
    <col min="27" max="27" width="3.85546875" customWidth="1"/>
    <col min="28" max="28" width="3" customWidth="1"/>
    <col min="29" max="29" width="4" customWidth="1"/>
  </cols>
  <sheetData>
    <row r="1" spans="1:29" s="1" customFormat="1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246</v>
      </c>
      <c r="F1" s="1" t="s">
        <v>247</v>
      </c>
      <c r="G1" s="1" t="s">
        <v>248</v>
      </c>
      <c r="H1" s="76" t="s">
        <v>249</v>
      </c>
      <c r="I1" s="76" t="s">
        <v>250</v>
      </c>
      <c r="J1" s="76" t="s">
        <v>251</v>
      </c>
      <c r="K1" s="76" t="s">
        <v>252</v>
      </c>
      <c r="L1" s="76" t="s">
        <v>253</v>
      </c>
      <c r="M1" s="76" t="s">
        <v>254</v>
      </c>
      <c r="N1" s="47" t="s">
        <v>255</v>
      </c>
      <c r="O1" s="47" t="s">
        <v>256</v>
      </c>
      <c r="P1" s="47" t="s">
        <v>257</v>
      </c>
      <c r="Q1" s="47" t="s">
        <v>258</v>
      </c>
      <c r="R1" s="47" t="s">
        <v>259</v>
      </c>
      <c r="S1" s="47" t="s">
        <v>260</v>
      </c>
      <c r="T1" s="76" t="s">
        <v>261</v>
      </c>
      <c r="U1" s="76" t="s">
        <v>262</v>
      </c>
      <c r="V1" s="76" t="s">
        <v>263</v>
      </c>
      <c r="W1" s="76" t="s">
        <v>264</v>
      </c>
      <c r="X1" s="76" t="s">
        <v>265</v>
      </c>
      <c r="Y1" s="76" t="s">
        <v>266</v>
      </c>
      <c r="Z1" s="76" t="s">
        <v>267</v>
      </c>
      <c r="AA1" s="76" t="s">
        <v>268</v>
      </c>
      <c r="AB1" s="76" t="s">
        <v>269</v>
      </c>
      <c r="AC1" s="76" t="s">
        <v>270</v>
      </c>
    </row>
    <row r="2" spans="1:29" x14ac:dyDescent="0.2">
      <c r="A2" s="1" t="e">
        <v>#REF!</v>
      </c>
      <c r="B2" s="1" t="e">
        <v>#VALUE!</v>
      </c>
      <c r="C2" s="1" t="e">
        <v>#VALUE!</v>
      </c>
      <c r="D2" s="4" t="e">
        <v>#REF!</v>
      </c>
      <c r="E2" s="1" t="e">
        <v>#VALUE!</v>
      </c>
      <c r="F2" s="1" t="e">
        <v>#VALUE!</v>
      </c>
      <c r="G2" s="1" t="e">
        <v>#VALUE!</v>
      </c>
      <c r="H2" s="5" t="e">
        <v>#REF!</v>
      </c>
      <c r="I2" s="5" t="e">
        <v>#REF!</v>
      </c>
      <c r="J2" s="5" t="e">
        <v>#REF!</v>
      </c>
      <c r="K2" s="5" t="e">
        <v>#REF!</v>
      </c>
      <c r="L2" s="5" t="e">
        <v>#REF!</v>
      </c>
      <c r="M2" s="5" t="e">
        <v>#REF!</v>
      </c>
      <c r="N2" s="48" t="e">
        <v>#REF!</v>
      </c>
      <c r="O2" s="48" t="e">
        <v>#REF!</v>
      </c>
      <c r="P2" s="48" t="e">
        <v>#REF!</v>
      </c>
      <c r="Q2" s="48" t="e">
        <v>#REF!</v>
      </c>
      <c r="R2" s="48" t="e">
        <v>#REF!</v>
      </c>
      <c r="S2" s="48" t="e">
        <v>#REF!</v>
      </c>
      <c r="T2" s="5" t="e">
        <v>#REF!</v>
      </c>
      <c r="U2" s="5" t="e">
        <v>#REF!</v>
      </c>
      <c r="V2" s="5" t="e">
        <v>#REF!</v>
      </c>
      <c r="W2" s="5" t="e">
        <v>#REF!</v>
      </c>
      <c r="X2" s="5" t="e">
        <v>#REF!</v>
      </c>
      <c r="Y2" s="23" t="e">
        <v>#REF!</v>
      </c>
      <c r="Z2" s="23" t="e">
        <v>#REF!</v>
      </c>
      <c r="AA2" s="23" t="e">
        <v>#REF!</v>
      </c>
      <c r="AB2" s="23" t="e">
        <v>#REF!</v>
      </c>
      <c r="AC2" s="23" t="e">
        <v>#REF!</v>
      </c>
    </row>
  </sheetData>
  <sheetProtection sheet="1" objects="1" scenarios="1"/>
  <phoneticPr fontId="6" type="noConversion"/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glio15"/>
  <dimension ref="A1:J2"/>
  <sheetViews>
    <sheetView showRowColHeaders="0" zoomScaleNormal="100" zoomScalePageLayoutView="60" workbookViewId="0"/>
  </sheetViews>
  <sheetFormatPr defaultColWidth="8.85546875" defaultRowHeight="12.75" x14ac:dyDescent="0.2"/>
  <cols>
    <col min="1" max="1" width="8.140625" customWidth="1"/>
    <col min="2" max="2" width="17" customWidth="1"/>
    <col min="3" max="3" width="15.42578125" customWidth="1"/>
    <col min="4" max="4" width="8.140625" customWidth="1"/>
    <col min="5" max="7" width="8.85546875" customWidth="1"/>
    <col min="8" max="10" width="11.28515625" customWidth="1"/>
  </cols>
  <sheetData>
    <row r="1" spans="1:10" s="1" customFormat="1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138</v>
      </c>
      <c r="F1" s="1" t="s">
        <v>133</v>
      </c>
      <c r="G1" s="1" t="s">
        <v>134</v>
      </c>
      <c r="H1" s="47" t="s">
        <v>271</v>
      </c>
      <c r="I1" s="47" t="s">
        <v>272</v>
      </c>
      <c r="J1" s="47" t="s">
        <v>273</v>
      </c>
    </row>
    <row r="2" spans="1:10" x14ac:dyDescent="0.2">
      <c r="A2" s="1" t="e">
        <v>#REF!</v>
      </c>
      <c r="B2" s="1" t="e">
        <v>#VALUE!</v>
      </c>
      <c r="C2" s="1" t="e">
        <v>#VALUE!</v>
      </c>
      <c r="D2" s="4" t="e">
        <v>#REF!</v>
      </c>
      <c r="E2" s="1" t="e">
        <v>#VALUE!</v>
      </c>
      <c r="F2" s="1" t="e">
        <v>#VALUE!</v>
      </c>
      <c r="G2" s="1" t="e">
        <v>#VALUE!</v>
      </c>
      <c r="H2" s="48" t="e">
        <v>#REF!</v>
      </c>
      <c r="I2" s="48" t="e">
        <v>#REF!</v>
      </c>
      <c r="J2" s="48" t="e">
        <v>#REF!</v>
      </c>
    </row>
  </sheetData>
  <sheetProtection sheet="1" objects="1" scenarios="1"/>
  <phoneticPr fontId="6" type="noConversion"/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glio16">
    <pageSetUpPr fitToPage="1"/>
  </sheetPr>
  <dimension ref="A1:M65536"/>
  <sheetViews>
    <sheetView topLeftCell="A18" zoomScale="107" zoomScaleNormal="107" workbookViewId="0">
      <selection activeCell="G17" sqref="G17"/>
    </sheetView>
  </sheetViews>
  <sheetFormatPr defaultColWidth="0" defaultRowHeight="12.75" x14ac:dyDescent="0.2"/>
  <cols>
    <col min="1" max="1" width="1.140625" customWidth="1"/>
    <col min="2" max="2" width="1.28515625" customWidth="1"/>
    <col min="3" max="3" width="5.140625" style="1" customWidth="1"/>
    <col min="4" max="4" width="24.42578125" customWidth="1"/>
    <col min="5" max="5" width="20.85546875" customWidth="1"/>
    <col min="6" max="6" width="2" customWidth="1"/>
    <col min="7" max="7" width="24.7109375" customWidth="1"/>
    <col min="8" max="8" width="2.42578125" customWidth="1"/>
    <col min="9" max="9" width="24.28515625" customWidth="1"/>
    <col min="10" max="10" width="2.140625" customWidth="1"/>
    <col min="11" max="11" width="24.42578125" customWidth="1"/>
    <col min="12" max="12" width="2.140625" customWidth="1"/>
    <col min="13" max="14" width="1.140625" customWidth="1"/>
  </cols>
  <sheetData>
    <row r="1" spans="2:13" ht="4.5" customHeight="1" x14ac:dyDescent="0.2"/>
    <row r="2" spans="2:13" ht="6" customHeight="1" x14ac:dyDescent="0.2">
      <c r="B2" s="6"/>
      <c r="C2" s="7"/>
      <c r="D2" s="8"/>
      <c r="E2" s="8"/>
      <c r="F2" s="8"/>
      <c r="G2" s="8"/>
      <c r="H2" s="8"/>
      <c r="I2" s="6"/>
      <c r="J2" s="8"/>
      <c r="K2" s="8"/>
      <c r="L2" s="8"/>
      <c r="M2" s="9"/>
    </row>
    <row r="3" spans="2:13" x14ac:dyDescent="0.2">
      <c r="B3" s="10"/>
      <c r="C3"/>
      <c r="D3" s="11" t="s">
        <v>14</v>
      </c>
      <c r="E3" s="16" t="s">
        <v>553</v>
      </c>
      <c r="G3" s="22"/>
      <c r="I3" s="12" t="s">
        <v>15</v>
      </c>
      <c r="K3" s="258" t="str">
        <f>'1.1 CONTO ECONOMICO ANTE'!$K$3</f>
        <v>DITTA</v>
      </c>
      <c r="L3" s="258"/>
      <c r="M3" s="14"/>
    </row>
    <row r="4" spans="2:13" x14ac:dyDescent="0.2">
      <c r="B4" s="10"/>
      <c r="C4"/>
      <c r="D4" s="11" t="s">
        <v>17</v>
      </c>
      <c r="E4" s="16" t="s">
        <v>18</v>
      </c>
      <c r="I4" s="12"/>
      <c r="K4" s="261">
        <f>'1.1 CONTO ECONOMICO ANTE'!$K$4</f>
        <v>0</v>
      </c>
      <c r="L4" s="261"/>
      <c r="M4" s="14"/>
    </row>
    <row r="5" spans="2:13" x14ac:dyDescent="0.2">
      <c r="B5" s="10"/>
      <c r="E5" s="16"/>
      <c r="I5" s="12" t="s">
        <v>19</v>
      </c>
      <c r="K5" s="262" t="str">
        <f>'1.1 CONTO ECONOMICO ANTE'!$K$5</f>
        <v>421</v>
      </c>
      <c r="L5" s="262"/>
      <c r="M5" s="14"/>
    </row>
    <row r="6" spans="2:13" ht="5.25" customHeight="1" x14ac:dyDescent="0.2">
      <c r="B6" s="17"/>
      <c r="C6" s="18"/>
      <c r="D6" s="19"/>
      <c r="E6" s="20"/>
      <c r="F6" s="19"/>
      <c r="G6" s="19"/>
      <c r="H6" s="21"/>
      <c r="I6" s="12"/>
      <c r="K6" s="22"/>
      <c r="L6" s="22"/>
      <c r="M6" s="14"/>
    </row>
    <row r="7" spans="2:13" ht="4.5" customHeight="1" x14ac:dyDescent="0.2">
      <c r="B7" s="10"/>
      <c r="E7" s="16"/>
      <c r="I7" s="12"/>
      <c r="K7" s="22"/>
      <c r="L7" s="22"/>
      <c r="M7" s="14"/>
    </row>
    <row r="8" spans="2:13" ht="33" customHeight="1" x14ac:dyDescent="0.2">
      <c r="B8" s="10"/>
      <c r="C8" s="268" t="s">
        <v>274</v>
      </c>
      <c r="D8" s="268"/>
      <c r="E8" s="268"/>
      <c r="F8" s="268"/>
      <c r="G8" s="268"/>
      <c r="I8" s="10"/>
      <c r="J8" s="16"/>
      <c r="M8" s="14"/>
    </row>
    <row r="9" spans="2:13" ht="3" customHeight="1" x14ac:dyDescent="0.2">
      <c r="B9" s="17"/>
      <c r="C9" s="18"/>
      <c r="D9" s="19"/>
      <c r="E9" s="20"/>
      <c r="F9" s="19"/>
      <c r="G9" s="19"/>
      <c r="H9" s="19"/>
      <c r="I9" s="17"/>
      <c r="J9" s="20"/>
      <c r="K9" s="19"/>
      <c r="L9" s="19"/>
      <c r="M9" s="21"/>
    </row>
    <row r="10" spans="2:13" ht="15" customHeight="1" x14ac:dyDescent="0.2">
      <c r="B10" s="10"/>
      <c r="I10" s="16"/>
      <c r="J10" s="16"/>
      <c r="K10" s="16"/>
      <c r="M10" s="14"/>
    </row>
    <row r="11" spans="2:13" ht="12.75" customHeight="1" x14ac:dyDescent="0.2">
      <c r="B11" s="10"/>
      <c r="D11" s="270" t="s">
        <v>237</v>
      </c>
      <c r="E11" s="270"/>
      <c r="G11" s="22" t="s">
        <v>275</v>
      </c>
      <c r="I11" s="22" t="s">
        <v>276</v>
      </c>
      <c r="K11" s="22" t="s">
        <v>277</v>
      </c>
      <c r="M11" s="14"/>
    </row>
    <row r="12" spans="2:13" x14ac:dyDescent="0.2">
      <c r="B12" s="10"/>
      <c r="C12">
        <v>5.0999999999999996</v>
      </c>
      <c r="D12" s="269"/>
      <c r="E12" s="269"/>
      <c r="F12" s="24"/>
      <c r="G12" s="77"/>
      <c r="H12" s="24"/>
      <c r="I12" s="25"/>
      <c r="J12" s="24"/>
      <c r="K12" s="77"/>
      <c r="M12" s="14"/>
    </row>
    <row r="13" spans="2:13" ht="6.75" customHeight="1" x14ac:dyDescent="0.2">
      <c r="B13" s="10"/>
      <c r="C13"/>
      <c r="G13" s="29"/>
      <c r="H13" s="29"/>
      <c r="I13" s="26"/>
      <c r="J13" s="29"/>
      <c r="K13" s="29"/>
      <c r="M13" s="14"/>
    </row>
    <row r="14" spans="2:13" x14ac:dyDescent="0.2">
      <c r="B14" s="10"/>
      <c r="C14">
        <v>5.2</v>
      </c>
      <c r="D14" s="269"/>
      <c r="E14" s="269"/>
      <c r="G14" s="77"/>
      <c r="H14" s="29"/>
      <c r="I14" s="25"/>
      <c r="J14" s="29"/>
      <c r="K14" s="77"/>
      <c r="M14" s="14"/>
    </row>
    <row r="15" spans="2:13" ht="6.75" customHeight="1" x14ac:dyDescent="0.2">
      <c r="B15" s="10"/>
      <c r="C15"/>
      <c r="G15" s="29"/>
      <c r="H15" s="29"/>
      <c r="I15" s="26"/>
      <c r="J15" s="29"/>
      <c r="K15" s="29"/>
      <c r="M15" s="14"/>
    </row>
    <row r="16" spans="2:13" x14ac:dyDescent="0.2">
      <c r="B16" s="10"/>
      <c r="C16">
        <v>5.3</v>
      </c>
      <c r="D16" s="269"/>
      <c r="E16" s="269"/>
      <c r="G16" s="77"/>
      <c r="H16" s="29"/>
      <c r="I16" s="25"/>
      <c r="J16" s="29"/>
      <c r="K16" s="77"/>
      <c r="M16" s="14"/>
    </row>
    <row r="17" spans="2:13" ht="6" customHeight="1" x14ac:dyDescent="0.2">
      <c r="B17" s="10"/>
      <c r="C17"/>
      <c r="G17" s="29"/>
      <c r="H17" s="29"/>
      <c r="I17" s="26"/>
      <c r="J17" s="29"/>
      <c r="K17" s="29"/>
      <c r="M17" s="14"/>
    </row>
    <row r="18" spans="2:13" x14ac:dyDescent="0.2">
      <c r="B18" s="10"/>
      <c r="C18">
        <v>5.4</v>
      </c>
      <c r="D18" s="269"/>
      <c r="E18" s="269"/>
      <c r="G18" s="77"/>
      <c r="H18" s="29"/>
      <c r="I18" s="25"/>
      <c r="J18" s="29"/>
      <c r="K18" s="77"/>
      <c r="M18" s="14"/>
    </row>
    <row r="19" spans="2:13" ht="6" customHeight="1" x14ac:dyDescent="0.2">
      <c r="B19" s="10"/>
      <c r="C19"/>
      <c r="G19" s="29"/>
      <c r="H19" s="29"/>
      <c r="I19" s="26"/>
      <c r="J19" s="29"/>
      <c r="K19" s="29"/>
      <c r="M19" s="14"/>
    </row>
    <row r="20" spans="2:13" x14ac:dyDescent="0.2">
      <c r="B20" s="10"/>
      <c r="C20">
        <v>5.5</v>
      </c>
      <c r="D20" s="269"/>
      <c r="E20" s="269"/>
      <c r="G20" s="77"/>
      <c r="H20" s="29"/>
      <c r="I20" s="25"/>
      <c r="J20" s="29"/>
      <c r="K20" s="77"/>
      <c r="M20" s="14"/>
    </row>
    <row r="21" spans="2:13" ht="6" customHeight="1" x14ac:dyDescent="0.2">
      <c r="B21" s="10"/>
      <c r="C21"/>
      <c r="G21" s="29"/>
      <c r="H21" s="29"/>
      <c r="I21" s="26"/>
      <c r="J21" s="29"/>
      <c r="K21" s="29"/>
      <c r="M21" s="14"/>
    </row>
    <row r="22" spans="2:13" x14ac:dyDescent="0.2">
      <c r="B22" s="10"/>
      <c r="C22">
        <v>5.6</v>
      </c>
      <c r="D22" s="269"/>
      <c r="E22" s="269"/>
      <c r="F22" s="24"/>
      <c r="G22" s="77"/>
      <c r="H22" s="24"/>
      <c r="I22" s="25"/>
      <c r="J22" s="24"/>
      <c r="K22" s="77"/>
      <c r="M22" s="14"/>
    </row>
    <row r="23" spans="2:13" ht="6.75" customHeight="1" x14ac:dyDescent="0.2">
      <c r="B23" s="10"/>
      <c r="C23"/>
      <c r="G23" s="29"/>
      <c r="H23" s="29"/>
      <c r="I23" s="26"/>
      <c r="J23" s="29"/>
      <c r="K23" s="29"/>
      <c r="M23" s="14"/>
    </row>
    <row r="24" spans="2:13" x14ac:dyDescent="0.2">
      <c r="B24" s="10"/>
      <c r="C24">
        <v>5.7</v>
      </c>
      <c r="D24" s="269"/>
      <c r="E24" s="269"/>
      <c r="G24" s="77"/>
      <c r="H24" s="29"/>
      <c r="I24" s="25"/>
      <c r="J24" s="29"/>
      <c r="K24" s="77"/>
      <c r="M24" s="14"/>
    </row>
    <row r="25" spans="2:13" ht="6.75" customHeight="1" x14ac:dyDescent="0.2">
      <c r="B25" s="10"/>
      <c r="C25"/>
      <c r="G25" s="29"/>
      <c r="H25" s="29"/>
      <c r="I25" s="26"/>
      <c r="J25" s="29"/>
      <c r="K25" s="29"/>
      <c r="M25" s="14"/>
    </row>
    <row r="26" spans="2:13" x14ac:dyDescent="0.2">
      <c r="B26" s="10"/>
      <c r="C26">
        <v>5.8</v>
      </c>
      <c r="D26" s="269"/>
      <c r="E26" s="269"/>
      <c r="G26" s="77"/>
      <c r="H26" s="29"/>
      <c r="I26" s="25"/>
      <c r="J26" s="29"/>
      <c r="K26" s="77"/>
      <c r="M26" s="14"/>
    </row>
    <row r="27" spans="2:13" ht="6" customHeight="1" x14ac:dyDescent="0.2">
      <c r="B27" s="10"/>
      <c r="C27"/>
      <c r="G27" s="29"/>
      <c r="H27" s="29"/>
      <c r="I27" s="26"/>
      <c r="J27" s="29"/>
      <c r="K27" s="29"/>
      <c r="M27" s="14"/>
    </row>
    <row r="28" spans="2:13" x14ac:dyDescent="0.2">
      <c r="B28" s="10"/>
      <c r="C28">
        <v>5.9</v>
      </c>
      <c r="D28" s="269"/>
      <c r="E28" s="269"/>
      <c r="G28" s="77"/>
      <c r="H28" s="29"/>
      <c r="I28" s="25"/>
      <c r="J28" s="29"/>
      <c r="K28" s="77"/>
      <c r="M28" s="14"/>
    </row>
    <row r="29" spans="2:13" ht="6" customHeight="1" x14ac:dyDescent="0.2">
      <c r="B29" s="10"/>
      <c r="C29"/>
      <c r="G29" s="29"/>
      <c r="H29" s="29"/>
      <c r="I29" s="26"/>
      <c r="J29" s="29"/>
      <c r="K29" s="29"/>
      <c r="M29" s="14"/>
    </row>
    <row r="30" spans="2:13" x14ac:dyDescent="0.2">
      <c r="B30" s="10"/>
      <c r="C30" s="78">
        <v>5.0999999999999996</v>
      </c>
      <c r="D30" s="269"/>
      <c r="E30" s="269"/>
      <c r="G30" s="77"/>
      <c r="H30" s="29"/>
      <c r="I30" s="25"/>
      <c r="J30" s="29"/>
      <c r="K30" s="77"/>
      <c r="M30" s="14"/>
    </row>
    <row r="31" spans="2:13" ht="6.75" customHeight="1" x14ac:dyDescent="0.2">
      <c r="B31" s="10"/>
      <c r="C31" s="78"/>
      <c r="G31" s="29"/>
      <c r="H31" s="29"/>
      <c r="I31" s="26"/>
      <c r="J31" s="29"/>
      <c r="K31" s="29"/>
      <c r="M31" s="14"/>
    </row>
    <row r="32" spans="2:13" x14ac:dyDescent="0.2">
      <c r="B32" s="10"/>
      <c r="C32" s="78">
        <v>5.1100000000000003</v>
      </c>
      <c r="D32" s="269"/>
      <c r="E32" s="269"/>
      <c r="F32" s="24"/>
      <c r="G32" s="77"/>
      <c r="H32" s="24"/>
      <c r="I32" s="25"/>
      <c r="J32" s="24"/>
      <c r="K32" s="77"/>
      <c r="M32" s="14"/>
    </row>
    <row r="33" spans="2:13" ht="6.75" customHeight="1" x14ac:dyDescent="0.2">
      <c r="B33" s="10"/>
      <c r="C33" s="78"/>
      <c r="G33" s="29"/>
      <c r="H33" s="29"/>
      <c r="I33" s="26"/>
      <c r="J33" s="29"/>
      <c r="K33" s="29"/>
      <c r="M33" s="14"/>
    </row>
    <row r="34" spans="2:13" x14ac:dyDescent="0.2">
      <c r="B34" s="10"/>
      <c r="C34" s="78">
        <v>5.12</v>
      </c>
      <c r="D34" s="269"/>
      <c r="E34" s="269"/>
      <c r="G34" s="77"/>
      <c r="H34" s="29"/>
      <c r="I34" s="25"/>
      <c r="J34" s="29"/>
      <c r="K34" s="77"/>
      <c r="M34" s="14"/>
    </row>
    <row r="35" spans="2:13" ht="6.75" customHeight="1" x14ac:dyDescent="0.2">
      <c r="B35" s="10"/>
      <c r="C35" s="78"/>
      <c r="G35" s="29"/>
      <c r="H35" s="29"/>
      <c r="I35" s="26"/>
      <c r="J35" s="29"/>
      <c r="K35" s="29"/>
      <c r="M35" s="14"/>
    </row>
    <row r="36" spans="2:13" x14ac:dyDescent="0.2">
      <c r="B36" s="10"/>
      <c r="C36" s="78">
        <v>5.13</v>
      </c>
      <c r="D36" s="269"/>
      <c r="E36" s="269"/>
      <c r="G36" s="77"/>
      <c r="H36" s="29"/>
      <c r="I36" s="25"/>
      <c r="J36" s="29"/>
      <c r="K36" s="77"/>
      <c r="M36" s="14"/>
    </row>
    <row r="37" spans="2:13" ht="6" customHeight="1" x14ac:dyDescent="0.2">
      <c r="B37" s="10"/>
      <c r="C37" s="78"/>
      <c r="G37" s="29"/>
      <c r="H37" s="29"/>
      <c r="I37" s="26"/>
      <c r="J37" s="29"/>
      <c r="K37" s="29"/>
      <c r="M37" s="14"/>
    </row>
    <row r="38" spans="2:13" x14ac:dyDescent="0.2">
      <c r="B38" s="10"/>
      <c r="C38" s="78">
        <v>5.14</v>
      </c>
      <c r="D38" s="269"/>
      <c r="E38" s="269"/>
      <c r="G38" s="77"/>
      <c r="H38" s="29"/>
      <c r="I38" s="25"/>
      <c r="J38" s="29"/>
      <c r="K38" s="77"/>
      <c r="M38" s="14"/>
    </row>
    <row r="39" spans="2:13" ht="6" customHeight="1" x14ac:dyDescent="0.2">
      <c r="B39" s="10"/>
      <c r="C39" s="78"/>
      <c r="G39" s="29"/>
      <c r="H39" s="29"/>
      <c r="I39" s="26"/>
      <c r="J39" s="29"/>
      <c r="K39" s="29"/>
      <c r="M39" s="14"/>
    </row>
    <row r="40" spans="2:13" x14ac:dyDescent="0.2">
      <c r="B40" s="10"/>
      <c r="C40" s="78">
        <v>5.15</v>
      </c>
      <c r="D40" s="269"/>
      <c r="E40" s="269"/>
      <c r="G40" s="77"/>
      <c r="H40" s="29"/>
      <c r="I40" s="25"/>
      <c r="J40" s="29"/>
      <c r="K40" s="77"/>
      <c r="M40" s="14"/>
    </row>
    <row r="41" spans="2:13" ht="6" customHeight="1" x14ac:dyDescent="0.2">
      <c r="B41" s="10"/>
      <c r="C41" s="78"/>
      <c r="G41" s="29"/>
      <c r="H41" s="29"/>
      <c r="I41" s="26"/>
      <c r="J41" s="29"/>
      <c r="K41" s="29"/>
      <c r="M41" s="14"/>
    </row>
    <row r="42" spans="2:13" x14ac:dyDescent="0.2">
      <c r="B42" s="10"/>
      <c r="C42" s="78">
        <v>5.16</v>
      </c>
      <c r="D42" s="269"/>
      <c r="E42" s="269"/>
      <c r="F42" s="24"/>
      <c r="G42" s="77"/>
      <c r="H42" s="24"/>
      <c r="I42" s="25"/>
      <c r="J42" s="24"/>
      <c r="K42" s="77"/>
      <c r="M42" s="14"/>
    </row>
    <row r="43" spans="2:13" ht="6.75" customHeight="1" x14ac:dyDescent="0.2">
      <c r="B43" s="10"/>
      <c r="C43" s="78"/>
      <c r="G43" s="29"/>
      <c r="H43" s="29"/>
      <c r="I43" s="26"/>
      <c r="J43" s="29"/>
      <c r="K43" s="29"/>
      <c r="M43" s="14"/>
    </row>
    <row r="44" spans="2:13" x14ac:dyDescent="0.2">
      <c r="B44" s="10"/>
      <c r="C44" s="78">
        <v>5.17</v>
      </c>
      <c r="D44" s="269"/>
      <c r="E44" s="269"/>
      <c r="G44" s="77"/>
      <c r="H44" s="29"/>
      <c r="I44" s="25"/>
      <c r="J44" s="29"/>
      <c r="K44" s="77"/>
      <c r="M44" s="14"/>
    </row>
    <row r="45" spans="2:13" ht="6.75" customHeight="1" x14ac:dyDescent="0.2">
      <c r="B45" s="10"/>
      <c r="C45" s="78"/>
      <c r="G45" s="29"/>
      <c r="H45" s="29"/>
      <c r="I45" s="26"/>
      <c r="J45" s="29"/>
      <c r="K45" s="29"/>
      <c r="M45" s="14"/>
    </row>
    <row r="46" spans="2:13" x14ac:dyDescent="0.2">
      <c r="B46" s="10"/>
      <c r="C46">
        <v>5.18</v>
      </c>
      <c r="D46" s="269"/>
      <c r="E46" s="269"/>
      <c r="G46" s="77"/>
      <c r="H46" s="29"/>
      <c r="I46" s="25"/>
      <c r="J46" s="29"/>
      <c r="K46" s="77"/>
      <c r="M46" s="14"/>
    </row>
    <row r="47" spans="2:13" ht="6" customHeight="1" x14ac:dyDescent="0.2">
      <c r="B47" s="10"/>
      <c r="C47"/>
      <c r="G47" s="29"/>
      <c r="H47" s="29"/>
      <c r="I47" s="26"/>
      <c r="J47" s="29"/>
      <c r="K47" s="29"/>
      <c r="M47" s="14"/>
    </row>
    <row r="48" spans="2:13" x14ac:dyDescent="0.2">
      <c r="B48" s="10"/>
      <c r="C48">
        <v>5.19</v>
      </c>
      <c r="D48" s="269"/>
      <c r="E48" s="269"/>
      <c r="G48" s="77"/>
      <c r="H48" s="29"/>
      <c r="I48" s="25"/>
      <c r="J48" s="29"/>
      <c r="K48" s="77"/>
      <c r="M48" s="14"/>
    </row>
    <row r="49" spans="2:13" ht="6" customHeight="1" x14ac:dyDescent="0.2">
      <c r="B49" s="10"/>
      <c r="C49" s="78"/>
      <c r="G49" s="29"/>
      <c r="H49" s="29"/>
      <c r="I49" s="26"/>
      <c r="J49" s="29"/>
      <c r="K49" s="29"/>
      <c r="M49" s="14"/>
    </row>
    <row r="50" spans="2:13" x14ac:dyDescent="0.2">
      <c r="B50" s="10"/>
      <c r="C50" s="78">
        <v>5.2</v>
      </c>
      <c r="D50" s="269"/>
      <c r="E50" s="269"/>
      <c r="G50" s="77"/>
      <c r="H50" s="29"/>
      <c r="I50" s="25"/>
      <c r="J50" s="29"/>
      <c r="K50" s="77"/>
      <c r="M50" s="14"/>
    </row>
    <row r="51" spans="2:13" ht="9" customHeight="1" x14ac:dyDescent="0.2">
      <c r="B51" s="10"/>
      <c r="C51"/>
      <c r="E51" s="28"/>
      <c r="F51" s="28"/>
      <c r="G51" s="29"/>
      <c r="H51" s="29"/>
      <c r="I51" s="29"/>
      <c r="J51" s="29"/>
      <c r="K51" s="29"/>
      <c r="M51" s="14"/>
    </row>
    <row r="52" spans="2:13" x14ac:dyDescent="0.2">
      <c r="B52" s="10"/>
      <c r="C52">
        <v>5.21</v>
      </c>
      <c r="D52" s="16" t="s">
        <v>278</v>
      </c>
      <c r="E52" s="30">
        <f>+G52+I52+K52</f>
        <v>0</v>
      </c>
      <c r="F52" s="16"/>
      <c r="G52" s="30">
        <f>SUM(G12,G14,G16,G18,G20,G22,G24,G26,G28,G30,G32,G34,G36,G38,G40,G42,G44,G46,G48,G50)</f>
        <v>0</v>
      </c>
      <c r="H52" s="31"/>
      <c r="I52" s="30">
        <f>SUM(I12,I14,I16,I18,I20,I22,I24,I26,I28,I30,I32,I34,I36,I38,I40,I42,I44,I46,I48,I50)</f>
        <v>0</v>
      </c>
      <c r="J52" s="31"/>
      <c r="K52" s="30">
        <f>SUM(K12,K14,K16,K18,K20,K22,K24,K26,K28,K30,K32,K34,K36,K38,K40,K42,K44,K46,K48,K50)</f>
        <v>0</v>
      </c>
      <c r="M52" s="14"/>
    </row>
    <row r="53" spans="2:13" ht="8.25" customHeight="1" x14ac:dyDescent="0.2">
      <c r="B53" s="10"/>
      <c r="C53"/>
      <c r="G53" s="29"/>
      <c r="H53" s="29"/>
      <c r="I53" s="29"/>
      <c r="J53" s="29"/>
      <c r="K53" s="29"/>
      <c r="M53" s="14"/>
    </row>
    <row r="54" spans="2:13" x14ac:dyDescent="0.2">
      <c r="B54" s="10"/>
      <c r="C54">
        <v>5.22</v>
      </c>
      <c r="D54" t="s">
        <v>279</v>
      </c>
      <c r="G54" s="30">
        <f>IF($E$52&gt;0,(G52/$E$52)*100,0)</f>
        <v>0</v>
      </c>
      <c r="H54" s="29"/>
      <c r="I54" s="30">
        <f>IF($E$52&gt;0,(I52/$E$52)*100,0)</f>
        <v>0</v>
      </c>
      <c r="J54" s="29"/>
      <c r="K54" s="30">
        <f>IF($E$52&gt;0,(K52/$E$52)*100,0)</f>
        <v>0</v>
      </c>
      <c r="M54" s="14"/>
    </row>
    <row r="55" spans="2:13" ht="6" customHeight="1" x14ac:dyDescent="0.2">
      <c r="B55" s="10"/>
      <c r="C55"/>
      <c r="G55" s="29"/>
      <c r="H55" s="29"/>
      <c r="I55" s="29"/>
      <c r="J55" s="29"/>
      <c r="K55" s="29"/>
      <c r="M55" s="14"/>
    </row>
    <row r="56" spans="2:13" x14ac:dyDescent="0.2">
      <c r="B56" s="10"/>
      <c r="C56" s="78">
        <v>5.23</v>
      </c>
      <c r="D56" s="274" t="s">
        <v>280</v>
      </c>
      <c r="E56" s="274"/>
      <c r="G56" s="80"/>
      <c r="H56" s="29"/>
      <c r="I56" s="80"/>
      <c r="J56" s="29"/>
      <c r="K56" s="29"/>
      <c r="M56" s="14"/>
    </row>
    <row r="57" spans="2:13" ht="9" customHeight="1" x14ac:dyDescent="0.2">
      <c r="B57" s="10"/>
      <c r="C57"/>
      <c r="E57" s="28"/>
      <c r="F57" s="28"/>
      <c r="G57" s="29"/>
      <c r="H57" s="29"/>
      <c r="I57" s="29"/>
      <c r="J57" s="29"/>
      <c r="K57" s="29"/>
      <c r="M57" s="14"/>
    </row>
    <row r="58" spans="2:13" ht="6" customHeight="1" x14ac:dyDescent="0.2">
      <c r="B58" s="10"/>
      <c r="C58"/>
      <c r="G58" s="29"/>
      <c r="H58" s="29"/>
      <c r="I58" s="29"/>
      <c r="J58" s="29"/>
      <c r="K58" s="29"/>
      <c r="M58" s="14"/>
    </row>
    <row r="59" spans="2:13" ht="29.25" customHeight="1" x14ac:dyDescent="0.2">
      <c r="B59" s="10"/>
      <c r="C59" s="268" t="s">
        <v>281</v>
      </c>
      <c r="D59" s="268"/>
      <c r="E59" s="268"/>
      <c r="F59" s="268"/>
      <c r="G59" s="268"/>
      <c r="H59" s="268"/>
      <c r="I59" s="268"/>
      <c r="J59" s="268"/>
      <c r="K59" s="268"/>
      <c r="M59" s="14"/>
    </row>
    <row r="60" spans="2:13" ht="7.5" customHeight="1" x14ac:dyDescent="0.2">
      <c r="B60" s="17"/>
      <c r="C60" s="18"/>
      <c r="D60" s="20"/>
      <c r="E60" s="20"/>
      <c r="F60" s="20"/>
      <c r="G60" s="32"/>
      <c r="H60" s="33"/>
      <c r="I60" s="32"/>
      <c r="J60" s="33"/>
      <c r="K60" s="32"/>
      <c r="L60" s="19"/>
      <c r="M60" s="21"/>
    </row>
    <row r="61" spans="2:13" s="82" customFormat="1" ht="21" customHeight="1" x14ac:dyDescent="0.2">
      <c r="B61" s="83"/>
      <c r="C61" s="84"/>
      <c r="D61" s="83"/>
      <c r="E61" s="83"/>
      <c r="F61" s="83"/>
      <c r="G61" s="83"/>
      <c r="H61" s="83"/>
      <c r="I61" s="83"/>
      <c r="J61" s="83"/>
      <c r="K61" s="83"/>
      <c r="L61" s="83"/>
      <c r="M61" s="83"/>
    </row>
    <row r="62" spans="2:13" s="82" customFormat="1" hidden="1" x14ac:dyDescent="0.2">
      <c r="C62" s="85"/>
    </row>
    <row r="63" spans="2:13" s="82" customFormat="1" hidden="1" x14ac:dyDescent="0.2">
      <c r="C63" s="85"/>
    </row>
    <row r="64" spans="2:13" s="82" customFormat="1" hidden="1" x14ac:dyDescent="0.2">
      <c r="C64" s="85"/>
    </row>
    <row r="65" spans="3:3" s="82" customFormat="1" hidden="1" x14ac:dyDescent="0.2">
      <c r="C65" s="85"/>
    </row>
    <row r="66" spans="3:3" s="82" customFormat="1" hidden="1" x14ac:dyDescent="0.2">
      <c r="C66" s="85"/>
    </row>
    <row r="67" spans="3:3" s="82" customFormat="1" hidden="1" x14ac:dyDescent="0.2">
      <c r="C67" s="85"/>
    </row>
    <row r="68" spans="3:3" s="82" customFormat="1" hidden="1" x14ac:dyDescent="0.2">
      <c r="C68" s="85"/>
    </row>
    <row r="69" spans="3:3" s="82" customFormat="1" hidden="1" x14ac:dyDescent="0.2">
      <c r="C69" s="85"/>
    </row>
    <row r="70" spans="3:3" s="82" customFormat="1" hidden="1" x14ac:dyDescent="0.2">
      <c r="C70" s="85"/>
    </row>
    <row r="71" spans="3:3" s="82" customFormat="1" hidden="1" x14ac:dyDescent="0.2">
      <c r="C71" s="85"/>
    </row>
    <row r="72" spans="3:3" s="82" customFormat="1" hidden="1" x14ac:dyDescent="0.2">
      <c r="C72" s="85"/>
    </row>
    <row r="73" spans="3:3" s="82" customFormat="1" hidden="1" x14ac:dyDescent="0.2">
      <c r="C73" s="85"/>
    </row>
    <row r="74" spans="3:3" s="82" customFormat="1" hidden="1" x14ac:dyDescent="0.2">
      <c r="C74" s="85"/>
    </row>
    <row r="75" spans="3:3" s="82" customFormat="1" hidden="1" x14ac:dyDescent="0.2">
      <c r="C75" s="85"/>
    </row>
    <row r="76" spans="3:3" s="82" customFormat="1" hidden="1" x14ac:dyDescent="0.2">
      <c r="C76" s="85"/>
    </row>
    <row r="77" spans="3:3" s="82" customFormat="1" hidden="1" x14ac:dyDescent="0.2">
      <c r="C77" s="85"/>
    </row>
    <row r="78" spans="3:3" s="82" customFormat="1" hidden="1" x14ac:dyDescent="0.2">
      <c r="C78" s="85"/>
    </row>
    <row r="79" spans="3:3" s="82" customFormat="1" hidden="1" x14ac:dyDescent="0.2">
      <c r="C79" s="85"/>
    </row>
    <row r="80" spans="3:3" s="82" customFormat="1" hidden="1" x14ac:dyDescent="0.2">
      <c r="C80" s="85"/>
    </row>
    <row r="81" spans="3:3" s="82" customFormat="1" hidden="1" x14ac:dyDescent="0.2">
      <c r="C81" s="85"/>
    </row>
    <row r="82" spans="3:3" s="82" customFormat="1" hidden="1" x14ac:dyDescent="0.2">
      <c r="C82" s="85"/>
    </row>
    <row r="83" spans="3:3" s="82" customFormat="1" hidden="1" x14ac:dyDescent="0.2">
      <c r="C83" s="85"/>
    </row>
    <row r="84" spans="3:3" s="82" customFormat="1" hidden="1" x14ac:dyDescent="0.2">
      <c r="C84" s="85"/>
    </row>
    <row r="85" spans="3:3" s="82" customFormat="1" hidden="1" x14ac:dyDescent="0.2">
      <c r="C85" s="85"/>
    </row>
    <row r="86" spans="3:3" hidden="1" x14ac:dyDescent="0.2"/>
    <row r="87" spans="3:3" hidden="1" x14ac:dyDescent="0.2"/>
    <row r="88" spans="3:3" hidden="1" x14ac:dyDescent="0.2"/>
    <row r="89" spans="3:3" hidden="1" x14ac:dyDescent="0.2"/>
    <row r="90" spans="3:3" hidden="1" x14ac:dyDescent="0.2"/>
    <row r="91" spans="3:3" hidden="1" x14ac:dyDescent="0.2"/>
    <row r="92" spans="3:3" hidden="1" x14ac:dyDescent="0.2"/>
    <row r="93" spans="3:3" hidden="1" x14ac:dyDescent="0.2"/>
    <row r="94" spans="3:3" hidden="1" x14ac:dyDescent="0.2"/>
    <row r="95" spans="3:3" hidden="1" x14ac:dyDescent="0.2"/>
    <row r="96" spans="3:3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65536" spans="1:1" hidden="1" x14ac:dyDescent="0.2">
      <c r="A65536" t="s">
        <v>282</v>
      </c>
    </row>
  </sheetData>
  <sheetProtection algorithmName="SHA-512" hashValue="ISO2ciq4K5zzZyKqC8TX0LxiX4IWYzylmkmV4LiV/v8CRqIsWRmgrn8yDb5+BPdhXmBShH+om0nDKmrrZVpgSA==" saltValue="G0lhdRU9QvyRKmpI2pMbiw==" spinCount="100000" sheet="1" objects="1" scenarios="1"/>
  <mergeCells count="27">
    <mergeCell ref="D38:E38"/>
    <mergeCell ref="D40:E40"/>
    <mergeCell ref="D56:E56"/>
    <mergeCell ref="C59:K59"/>
    <mergeCell ref="D42:E42"/>
    <mergeCell ref="D44:E44"/>
    <mergeCell ref="D46:E46"/>
    <mergeCell ref="D48:E48"/>
    <mergeCell ref="D50:E50"/>
    <mergeCell ref="D36:E36"/>
    <mergeCell ref="D24:E24"/>
    <mergeCell ref="D11:E11"/>
    <mergeCell ref="D12:E12"/>
    <mergeCell ref="D14:E14"/>
    <mergeCell ref="D16:E16"/>
    <mergeCell ref="D18:E18"/>
    <mergeCell ref="D22:E22"/>
    <mergeCell ref="D26:E26"/>
    <mergeCell ref="D28:E28"/>
    <mergeCell ref="D30:E30"/>
    <mergeCell ref="D32:E32"/>
    <mergeCell ref="D34:E34"/>
    <mergeCell ref="K3:L3"/>
    <mergeCell ref="K4:L4"/>
    <mergeCell ref="K5:L5"/>
    <mergeCell ref="C8:G8"/>
    <mergeCell ref="D20:E20"/>
  </mergeCells>
  <phoneticPr fontId="6" type="noConversion"/>
  <printOptions horizontalCentered="1" verticalCentered="1"/>
  <pageMargins left="0.59055118110236227" right="0.6692913385826772" top="0.59055118110236227" bottom="0.59055118110236227" header="0.39370078740157483" footer="0.51181102362204722"/>
  <pageSetup paperSize="9" scale="86" firstPageNumber="0" orientation="landscape" r:id="rId1"/>
  <headerFooter>
    <oddHeader>&amp;C&amp;A&amp;RPagina &amp;P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glio17">
    <pageSetUpPr fitToPage="1"/>
  </sheetPr>
  <dimension ref="B1:AE337"/>
  <sheetViews>
    <sheetView topLeftCell="A83" zoomScale="85" zoomScaleNormal="85" workbookViewId="0">
      <selection activeCell="G51" sqref="G51:M51"/>
    </sheetView>
  </sheetViews>
  <sheetFormatPr defaultColWidth="8.85546875" defaultRowHeight="12.75" x14ac:dyDescent="0.2"/>
  <cols>
    <col min="1" max="1" width="1.85546875" customWidth="1"/>
    <col min="2" max="2" width="0.85546875" customWidth="1"/>
    <col min="3" max="3" width="4.7109375" style="1" customWidth="1"/>
    <col min="4" max="4" width="10.140625" customWidth="1"/>
    <col min="6" max="6" width="5.85546875" customWidth="1"/>
    <col min="7" max="7" width="6.28515625" customWidth="1"/>
    <col min="8" max="8" width="0.7109375" customWidth="1"/>
    <col min="13" max="13" width="7.140625" customWidth="1"/>
    <col min="14" max="14" width="1.85546875" customWidth="1"/>
    <col min="15" max="15" width="37.28515625" customWidth="1"/>
    <col min="16" max="16" width="4.7109375" customWidth="1"/>
    <col min="17" max="17" width="23.7109375" customWidth="1"/>
    <col min="18" max="18" width="2.140625" customWidth="1"/>
    <col min="19" max="19" width="21.140625" customWidth="1"/>
    <col min="20" max="20" width="12.42578125" customWidth="1"/>
    <col min="21" max="22" width="10.140625" bestFit="1" customWidth="1"/>
    <col min="30" max="30" width="9.140625" style="251"/>
    <col min="31" max="31" width="95" style="251" bestFit="1" customWidth="1"/>
  </cols>
  <sheetData>
    <row r="1" spans="2:31" ht="3.75" customHeight="1" x14ac:dyDescent="0.2"/>
    <row r="2" spans="2:31" ht="4.5" customHeight="1" x14ac:dyDescent="0.2">
      <c r="B2" s="6"/>
      <c r="C2" s="7"/>
      <c r="D2" s="8"/>
      <c r="E2" s="8"/>
      <c r="F2" s="8"/>
      <c r="G2" s="8"/>
      <c r="H2" s="8"/>
      <c r="I2" s="8"/>
      <c r="J2" s="8"/>
      <c r="K2" s="6"/>
      <c r="L2" s="8"/>
      <c r="M2" s="8"/>
      <c r="N2" s="8"/>
      <c r="O2" s="8"/>
      <c r="P2" s="8"/>
      <c r="Q2" s="8"/>
      <c r="R2" s="9"/>
    </row>
    <row r="3" spans="2:31" ht="14.25" x14ac:dyDescent="0.2">
      <c r="B3" s="10"/>
      <c r="C3"/>
      <c r="D3" s="11" t="s">
        <v>14</v>
      </c>
      <c r="F3" s="86" t="s">
        <v>553</v>
      </c>
      <c r="G3" s="16"/>
      <c r="I3" s="22"/>
      <c r="K3" s="275" t="s">
        <v>15</v>
      </c>
      <c r="L3" s="276"/>
      <c r="M3" s="283" t="str">
        <f>'1.1 CONTO ECONOMICO ANTE'!$K$3</f>
        <v>DITTA</v>
      </c>
      <c r="N3" s="284"/>
      <c r="O3" s="284"/>
      <c r="P3" s="284"/>
      <c r="Q3" s="285"/>
      <c r="R3" s="14"/>
      <c r="AD3" s="252" t="s">
        <v>330</v>
      </c>
      <c r="AE3" s="251" t="s">
        <v>288</v>
      </c>
    </row>
    <row r="4" spans="2:31" ht="14.25" x14ac:dyDescent="0.2">
      <c r="B4" s="10"/>
      <c r="C4"/>
      <c r="D4" s="11" t="s">
        <v>17</v>
      </c>
      <c r="F4" s="86" t="s">
        <v>18</v>
      </c>
      <c r="G4" s="16"/>
      <c r="K4" s="275"/>
      <c r="L4" s="276"/>
      <c r="M4" s="286"/>
      <c r="N4" s="286"/>
      <c r="O4" s="286"/>
      <c r="P4" s="286"/>
      <c r="Q4" s="286"/>
      <c r="R4" s="14"/>
      <c r="AD4" s="252"/>
      <c r="AE4" s="251" t="s">
        <v>331</v>
      </c>
    </row>
    <row r="5" spans="2:31" ht="14.25" x14ac:dyDescent="0.2">
      <c r="B5" s="10"/>
      <c r="E5" s="16"/>
      <c r="G5" s="16"/>
      <c r="K5" s="275" t="s">
        <v>19</v>
      </c>
      <c r="L5" s="276"/>
      <c r="M5" s="286" t="str">
        <f>'1.1 CONTO ECONOMICO ANTE'!$K$5</f>
        <v>421</v>
      </c>
      <c r="N5" s="286"/>
      <c r="O5" s="286"/>
      <c r="P5" s="286"/>
      <c r="Q5" s="286"/>
      <c r="R5" s="14"/>
      <c r="AD5" s="252"/>
      <c r="AE5" s="251" t="s">
        <v>332</v>
      </c>
    </row>
    <row r="6" spans="2:31" ht="4.5" customHeight="1" x14ac:dyDescent="0.2">
      <c r="B6" s="17"/>
      <c r="C6" s="18"/>
      <c r="D6" s="19"/>
      <c r="E6" s="20"/>
      <c r="F6" s="20"/>
      <c r="G6" s="20"/>
      <c r="H6" s="19"/>
      <c r="I6" s="19"/>
      <c r="J6" s="19"/>
      <c r="K6" s="12"/>
      <c r="L6" s="50"/>
      <c r="M6" s="22"/>
      <c r="N6" s="22"/>
      <c r="O6" s="22"/>
      <c r="P6" s="22"/>
      <c r="Q6" s="22"/>
      <c r="R6" s="14"/>
      <c r="AD6" s="252"/>
      <c r="AE6" s="251" t="s">
        <v>333</v>
      </c>
    </row>
    <row r="7" spans="2:31" ht="3.75" customHeight="1" x14ac:dyDescent="0.2">
      <c r="B7" s="10"/>
      <c r="E7" s="16"/>
      <c r="F7" s="16"/>
      <c r="G7" s="16"/>
      <c r="K7" s="12"/>
      <c r="L7" s="50"/>
      <c r="M7" s="22"/>
      <c r="N7" s="22"/>
      <c r="O7" s="22"/>
      <c r="P7" s="22"/>
      <c r="Q7" s="22"/>
      <c r="R7" s="14"/>
      <c r="AD7" s="252"/>
      <c r="AE7" s="251" t="s">
        <v>334</v>
      </c>
    </row>
    <row r="8" spans="2:31" ht="12" customHeight="1" x14ac:dyDescent="0.2">
      <c r="B8" s="10"/>
      <c r="C8" s="16" t="s">
        <v>283</v>
      </c>
      <c r="F8" s="16"/>
      <c r="G8" s="16"/>
      <c r="K8" s="12"/>
      <c r="L8" s="50"/>
      <c r="M8" s="22"/>
      <c r="N8" s="22"/>
      <c r="O8" s="22"/>
      <c r="P8" s="22"/>
      <c r="Q8" s="22"/>
      <c r="R8" s="14"/>
      <c r="AD8" s="252"/>
      <c r="AE8" s="251" t="s">
        <v>335</v>
      </c>
    </row>
    <row r="9" spans="2:31" ht="2.25" customHeight="1" x14ac:dyDescent="0.2">
      <c r="B9" s="17"/>
      <c r="C9" s="18"/>
      <c r="D9" s="20"/>
      <c r="E9" s="20"/>
      <c r="F9" s="20"/>
      <c r="G9" s="20"/>
      <c r="H9" s="19"/>
      <c r="I9" s="19"/>
      <c r="J9" s="19"/>
      <c r="K9" s="17"/>
      <c r="L9" s="19"/>
      <c r="M9" s="19"/>
      <c r="N9" s="19"/>
      <c r="O9" s="19"/>
      <c r="P9" s="19"/>
      <c r="Q9" s="19"/>
      <c r="R9" s="21"/>
      <c r="AD9" s="252"/>
      <c r="AE9" s="251" t="s">
        <v>288</v>
      </c>
    </row>
    <row r="10" spans="2:31" ht="3" customHeight="1" x14ac:dyDescent="0.2">
      <c r="B10" s="10"/>
      <c r="R10" s="14"/>
      <c r="AD10" s="252"/>
      <c r="AE10" s="251" t="s">
        <v>501</v>
      </c>
    </row>
    <row r="11" spans="2:31" ht="14.25" x14ac:dyDescent="0.2">
      <c r="B11" s="10"/>
      <c r="J11" s="87" t="s">
        <v>284</v>
      </c>
      <c r="O11" s="87" t="s">
        <v>548</v>
      </c>
      <c r="Q11" s="67" t="s">
        <v>285</v>
      </c>
      <c r="R11" s="14"/>
      <c r="AD11" s="252"/>
      <c r="AE11" s="251" t="s">
        <v>502</v>
      </c>
    </row>
    <row r="12" spans="2:31" ht="3" customHeight="1" x14ac:dyDescent="0.2">
      <c r="B12" s="10"/>
      <c r="J12" s="87"/>
      <c r="Q12" s="67"/>
      <c r="R12" s="14"/>
      <c r="AD12" s="252" t="s">
        <v>336</v>
      </c>
      <c r="AE12" s="251" t="s">
        <v>288</v>
      </c>
    </row>
    <row r="13" spans="2:31" x14ac:dyDescent="0.2">
      <c r="B13" s="10"/>
      <c r="C13" s="1" t="s">
        <v>286</v>
      </c>
      <c r="D13" t="s">
        <v>287</v>
      </c>
      <c r="G13" s="267" t="s">
        <v>288</v>
      </c>
      <c r="H13" s="267"/>
      <c r="I13" s="267"/>
      <c r="J13" s="267"/>
      <c r="K13" s="267"/>
      <c r="L13" s="267"/>
      <c r="M13" s="267"/>
      <c r="N13" s="100"/>
      <c r="O13" s="88"/>
      <c r="Q13" s="88">
        <v>100000</v>
      </c>
      <c r="R13" s="14"/>
      <c r="AE13" s="251" t="s">
        <v>337</v>
      </c>
    </row>
    <row r="14" spans="2:31" ht="3.75" customHeight="1" x14ac:dyDescent="0.2">
      <c r="B14" s="10"/>
      <c r="Q14" s="29"/>
      <c r="R14" s="14"/>
      <c r="AD14" s="252"/>
      <c r="AE14" s="251" t="s">
        <v>338</v>
      </c>
    </row>
    <row r="15" spans="2:31" ht="12.75" customHeight="1" x14ac:dyDescent="0.2">
      <c r="B15" s="10"/>
      <c r="G15" s="267" t="s">
        <v>288</v>
      </c>
      <c r="H15" s="267"/>
      <c r="I15" s="267"/>
      <c r="J15" s="267"/>
      <c r="K15" s="267"/>
      <c r="L15" s="267"/>
      <c r="M15" s="267"/>
      <c r="O15" s="88"/>
      <c r="Q15" s="88"/>
      <c r="R15" s="14"/>
      <c r="AD15" s="252"/>
    </row>
    <row r="16" spans="2:31" ht="3.75" customHeight="1" x14ac:dyDescent="0.2">
      <c r="B16" s="10"/>
      <c r="G16" s="100"/>
      <c r="H16" s="100"/>
      <c r="I16" s="100"/>
      <c r="J16" s="100"/>
      <c r="K16" s="100"/>
      <c r="L16" s="100"/>
      <c r="M16" s="100"/>
      <c r="O16" s="101"/>
      <c r="Q16" s="101"/>
      <c r="R16" s="14"/>
      <c r="AD16" s="252"/>
    </row>
    <row r="17" spans="2:31" ht="14.25" customHeight="1" x14ac:dyDescent="0.2">
      <c r="B17" s="10"/>
      <c r="G17" s="267" t="s">
        <v>288</v>
      </c>
      <c r="H17" s="267"/>
      <c r="I17" s="267"/>
      <c r="J17" s="267"/>
      <c r="K17" s="267"/>
      <c r="L17" s="267"/>
      <c r="M17" s="267"/>
      <c r="O17" s="88"/>
      <c r="Q17" s="88"/>
      <c r="R17" s="14"/>
      <c r="AD17" s="252"/>
    </row>
    <row r="18" spans="2:31" ht="3.75" customHeight="1" x14ac:dyDescent="0.2">
      <c r="B18" s="10"/>
      <c r="G18" s="100"/>
      <c r="H18" s="100"/>
      <c r="I18" s="100"/>
      <c r="J18" s="100"/>
      <c r="K18" s="100"/>
      <c r="L18" s="100"/>
      <c r="M18" s="100"/>
      <c r="O18" s="101"/>
      <c r="Q18" s="101"/>
      <c r="R18" s="14"/>
      <c r="AD18" s="252"/>
    </row>
    <row r="19" spans="2:31" ht="12.75" customHeight="1" x14ac:dyDescent="0.2">
      <c r="B19" s="10"/>
      <c r="G19" s="267" t="s">
        <v>288</v>
      </c>
      <c r="H19" s="267"/>
      <c r="I19" s="267"/>
      <c r="J19" s="267"/>
      <c r="K19" s="267"/>
      <c r="L19" s="267"/>
      <c r="M19" s="267"/>
      <c r="O19" s="88"/>
      <c r="Q19" s="88"/>
      <c r="R19" s="14"/>
      <c r="AD19" s="252"/>
    </row>
    <row r="20" spans="2:31" ht="3.75" customHeight="1" x14ac:dyDescent="0.2">
      <c r="B20" s="10"/>
      <c r="Q20" s="29"/>
      <c r="R20" s="14"/>
      <c r="AD20" s="252"/>
    </row>
    <row r="21" spans="2:31" ht="12.75" customHeight="1" x14ac:dyDescent="0.2">
      <c r="B21" s="10"/>
      <c r="G21" s="267" t="s">
        <v>288</v>
      </c>
      <c r="H21" s="267"/>
      <c r="I21" s="267"/>
      <c r="J21" s="267"/>
      <c r="K21" s="267"/>
      <c r="L21" s="267"/>
      <c r="M21" s="267"/>
      <c r="O21" s="88"/>
      <c r="Q21" s="88"/>
      <c r="R21" s="14"/>
      <c r="AD21" s="252"/>
    </row>
    <row r="22" spans="2:31" ht="8.25" customHeight="1" x14ac:dyDescent="0.2">
      <c r="B22" s="10"/>
      <c r="Q22" s="29"/>
      <c r="R22" s="14"/>
      <c r="AD22" s="252"/>
    </row>
    <row r="23" spans="2:31" ht="14.25" x14ac:dyDescent="0.2">
      <c r="B23" s="10"/>
      <c r="C23" s="1" t="s">
        <v>289</v>
      </c>
      <c r="D23" t="s">
        <v>290</v>
      </c>
      <c r="G23" s="267" t="s">
        <v>288</v>
      </c>
      <c r="H23" s="267"/>
      <c r="I23" s="267"/>
      <c r="J23" s="267"/>
      <c r="K23" s="267"/>
      <c r="L23" s="267"/>
      <c r="M23" s="267"/>
      <c r="N23" s="100"/>
      <c r="O23" s="88"/>
      <c r="Q23" s="88"/>
      <c r="R23" s="14"/>
      <c r="AD23" s="252"/>
      <c r="AE23" s="251" t="s">
        <v>339</v>
      </c>
    </row>
    <row r="24" spans="2:31" ht="3.75" customHeight="1" x14ac:dyDescent="0.2">
      <c r="B24" s="10"/>
      <c r="G24" s="100"/>
      <c r="H24" s="100"/>
      <c r="I24" s="100"/>
      <c r="J24" s="100"/>
      <c r="K24" s="100"/>
      <c r="L24" s="100"/>
      <c r="M24" s="100"/>
      <c r="N24" s="100"/>
      <c r="O24" s="101"/>
      <c r="Q24" s="101"/>
      <c r="R24" s="14"/>
      <c r="AD24" s="252"/>
    </row>
    <row r="25" spans="2:31" ht="14.25" customHeight="1" x14ac:dyDescent="0.2">
      <c r="B25" s="10"/>
      <c r="G25" s="267" t="s">
        <v>288</v>
      </c>
      <c r="H25" s="267"/>
      <c r="I25" s="267"/>
      <c r="J25" s="267"/>
      <c r="K25" s="267"/>
      <c r="L25" s="267"/>
      <c r="M25" s="267"/>
      <c r="N25" s="100"/>
      <c r="O25" s="88"/>
      <c r="Q25" s="88"/>
      <c r="R25" s="14"/>
      <c r="AD25" s="252"/>
    </row>
    <row r="26" spans="2:31" ht="3.75" customHeight="1" x14ac:dyDescent="0.2">
      <c r="B26" s="10"/>
      <c r="G26" s="100"/>
      <c r="H26" s="100"/>
      <c r="I26" s="100"/>
      <c r="J26" s="100"/>
      <c r="K26" s="100"/>
      <c r="L26" s="100"/>
      <c r="M26" s="100"/>
      <c r="N26" s="100"/>
      <c r="O26" s="101"/>
      <c r="Q26" s="101"/>
      <c r="R26" s="14"/>
      <c r="AD26" s="252"/>
    </row>
    <row r="27" spans="2:31" ht="14.25" customHeight="1" x14ac:dyDescent="0.2">
      <c r="B27" s="10"/>
      <c r="G27" s="267" t="s">
        <v>288</v>
      </c>
      <c r="H27" s="267"/>
      <c r="I27" s="267"/>
      <c r="J27" s="267"/>
      <c r="K27" s="267"/>
      <c r="L27" s="267"/>
      <c r="M27" s="267"/>
      <c r="N27" s="100"/>
      <c r="O27" s="88"/>
      <c r="Q27" s="88"/>
      <c r="R27" s="14"/>
      <c r="AD27" s="252"/>
    </row>
    <row r="28" spans="2:31" ht="3.75" customHeight="1" x14ac:dyDescent="0.2">
      <c r="B28" s="10"/>
      <c r="G28" s="100"/>
      <c r="H28" s="100"/>
      <c r="I28" s="100"/>
      <c r="J28" s="100"/>
      <c r="K28" s="100"/>
      <c r="L28" s="100"/>
      <c r="M28" s="100"/>
      <c r="N28" s="100"/>
      <c r="O28" s="101"/>
      <c r="Q28" s="101"/>
      <c r="R28" s="14"/>
      <c r="AD28" s="252"/>
    </row>
    <row r="29" spans="2:31" ht="14.25" customHeight="1" x14ac:dyDescent="0.2">
      <c r="B29" s="10"/>
      <c r="G29" s="267" t="s">
        <v>288</v>
      </c>
      <c r="H29" s="267"/>
      <c r="I29" s="267"/>
      <c r="J29" s="267"/>
      <c r="K29" s="267"/>
      <c r="L29" s="267"/>
      <c r="M29" s="267"/>
      <c r="N29" s="100"/>
      <c r="O29" s="88"/>
      <c r="Q29" s="88"/>
      <c r="R29" s="14"/>
      <c r="AD29" s="252"/>
    </row>
    <row r="30" spans="2:31" ht="3.75" customHeight="1" x14ac:dyDescent="0.2">
      <c r="B30" s="10"/>
      <c r="G30" s="100"/>
      <c r="H30" s="100"/>
      <c r="I30" s="100"/>
      <c r="J30" s="100"/>
      <c r="K30" s="100"/>
      <c r="L30" s="100"/>
      <c r="M30" s="100"/>
      <c r="N30" s="100"/>
      <c r="O30" s="101"/>
      <c r="Q30" s="101"/>
      <c r="R30" s="14"/>
      <c r="AD30" s="252"/>
    </row>
    <row r="31" spans="2:31" ht="14.25" customHeight="1" x14ac:dyDescent="0.2">
      <c r="B31" s="10"/>
      <c r="G31" s="267" t="s">
        <v>288</v>
      </c>
      <c r="H31" s="267"/>
      <c r="I31" s="267"/>
      <c r="J31" s="267"/>
      <c r="K31" s="267"/>
      <c r="L31" s="267"/>
      <c r="M31" s="267"/>
      <c r="N31" s="100"/>
      <c r="O31" s="88"/>
      <c r="Q31" s="88"/>
      <c r="R31" s="14"/>
      <c r="AD31" s="252"/>
    </row>
    <row r="32" spans="2:31" ht="3.75" customHeight="1" x14ac:dyDescent="0.2">
      <c r="B32" s="10"/>
      <c r="G32" s="100"/>
      <c r="H32" s="100"/>
      <c r="I32" s="100"/>
      <c r="J32" s="100"/>
      <c r="K32" s="100"/>
      <c r="L32" s="100"/>
      <c r="M32" s="100"/>
      <c r="N32" s="100"/>
      <c r="O32" s="101"/>
      <c r="Q32" s="101"/>
      <c r="R32" s="14"/>
      <c r="AD32" s="252"/>
    </row>
    <row r="33" spans="2:31" ht="14.25" x14ac:dyDescent="0.2">
      <c r="B33" s="10"/>
      <c r="G33" s="267" t="s">
        <v>288</v>
      </c>
      <c r="H33" s="267"/>
      <c r="I33" s="267"/>
      <c r="J33" s="267"/>
      <c r="K33" s="267"/>
      <c r="L33" s="267"/>
      <c r="M33" s="267"/>
      <c r="N33" s="100"/>
      <c r="O33" s="88"/>
      <c r="Q33" s="88"/>
      <c r="R33" s="14"/>
      <c r="AD33" s="252"/>
    </row>
    <row r="34" spans="2:31" ht="3.75" customHeight="1" x14ac:dyDescent="0.2">
      <c r="B34" s="10"/>
      <c r="G34" s="100"/>
      <c r="H34" s="100"/>
      <c r="I34" s="100"/>
      <c r="J34" s="100"/>
      <c r="K34" s="100"/>
      <c r="L34" s="100"/>
      <c r="M34" s="100"/>
      <c r="N34" s="100"/>
      <c r="O34" s="101"/>
      <c r="Q34" s="101"/>
      <c r="R34" s="14"/>
      <c r="AD34" s="252"/>
    </row>
    <row r="35" spans="2:31" ht="14.25" x14ac:dyDescent="0.2">
      <c r="B35" s="10"/>
      <c r="G35" s="267" t="s">
        <v>288</v>
      </c>
      <c r="H35" s="267"/>
      <c r="I35" s="267"/>
      <c r="J35" s="267"/>
      <c r="K35" s="267"/>
      <c r="L35" s="267"/>
      <c r="M35" s="267"/>
      <c r="N35" s="100"/>
      <c r="O35" s="88"/>
      <c r="Q35" s="88"/>
      <c r="R35" s="14"/>
      <c r="AD35" s="252"/>
    </row>
    <row r="36" spans="2:31" ht="3.75" customHeight="1" x14ac:dyDescent="0.2">
      <c r="B36" s="10"/>
      <c r="G36" s="100"/>
      <c r="H36" s="100"/>
      <c r="I36" s="100"/>
      <c r="J36" s="100"/>
      <c r="K36" s="100"/>
      <c r="L36" s="100"/>
      <c r="M36" s="100"/>
      <c r="N36" s="100"/>
      <c r="O36" s="101"/>
      <c r="Q36" s="101"/>
      <c r="R36" s="14"/>
      <c r="AD36" s="252"/>
    </row>
    <row r="37" spans="2:31" ht="14.25" x14ac:dyDescent="0.2">
      <c r="B37" s="10"/>
      <c r="G37" s="267" t="s">
        <v>288</v>
      </c>
      <c r="H37" s="267"/>
      <c r="I37" s="267"/>
      <c r="J37" s="267"/>
      <c r="K37" s="267"/>
      <c r="L37" s="267"/>
      <c r="M37" s="267"/>
      <c r="N37" s="100"/>
      <c r="O37" s="88"/>
      <c r="Q37" s="88"/>
      <c r="R37" s="14"/>
      <c r="AD37" s="252"/>
    </row>
    <row r="38" spans="2:31" ht="3.75" customHeight="1" x14ac:dyDescent="0.2">
      <c r="B38" s="10"/>
      <c r="G38" s="100"/>
      <c r="H38" s="100"/>
      <c r="I38" s="100"/>
      <c r="J38" s="100"/>
      <c r="K38" s="100"/>
      <c r="L38" s="100"/>
      <c r="M38" s="100"/>
      <c r="N38" s="100"/>
      <c r="O38" s="101"/>
      <c r="Q38" s="101"/>
      <c r="R38" s="14"/>
      <c r="AD38" s="252"/>
    </row>
    <row r="39" spans="2:31" ht="14.25" x14ac:dyDescent="0.2">
      <c r="B39" s="10"/>
      <c r="G39" s="267" t="s">
        <v>288</v>
      </c>
      <c r="H39" s="267"/>
      <c r="I39" s="267"/>
      <c r="J39" s="267"/>
      <c r="K39" s="267"/>
      <c r="L39" s="267"/>
      <c r="M39" s="267"/>
      <c r="N39" s="100"/>
      <c r="O39" s="88"/>
      <c r="Q39" s="88"/>
      <c r="R39" s="14"/>
      <c r="AD39" s="252"/>
    </row>
    <row r="40" spans="2:31" ht="3.75" customHeight="1" x14ac:dyDescent="0.2">
      <c r="B40" s="10"/>
      <c r="G40" s="100"/>
      <c r="H40" s="100"/>
      <c r="I40" s="100"/>
      <c r="J40" s="100"/>
      <c r="K40" s="100"/>
      <c r="L40" s="100"/>
      <c r="M40" s="100"/>
      <c r="N40" s="100"/>
      <c r="O40" s="101"/>
      <c r="Q40" s="101"/>
      <c r="R40" s="14"/>
      <c r="AD40" s="252"/>
    </row>
    <row r="41" spans="2:31" ht="14.25" x14ac:dyDescent="0.2">
      <c r="B41" s="10"/>
      <c r="G41" s="267" t="s">
        <v>288</v>
      </c>
      <c r="H41" s="267"/>
      <c r="I41" s="267"/>
      <c r="J41" s="267"/>
      <c r="K41" s="267"/>
      <c r="L41" s="267"/>
      <c r="M41" s="267"/>
      <c r="N41" s="100"/>
      <c r="O41" s="88"/>
      <c r="Q41" s="88"/>
      <c r="R41" s="14"/>
      <c r="AD41" s="252"/>
    </row>
    <row r="42" spans="2:31" ht="3.75" customHeight="1" thickBot="1" x14ac:dyDescent="0.25">
      <c r="B42" s="10"/>
      <c r="Q42" s="29"/>
      <c r="R42" s="14"/>
      <c r="AD42" s="252"/>
      <c r="AE42" s="251" t="s">
        <v>340</v>
      </c>
    </row>
    <row r="43" spans="2:31" ht="12.75" customHeight="1" thickTop="1" thickBot="1" x14ac:dyDescent="0.25">
      <c r="B43" s="10"/>
      <c r="C43" s="89" t="s">
        <v>291</v>
      </c>
      <c r="D43" s="74" t="s">
        <v>292</v>
      </c>
      <c r="Q43" s="45">
        <f>SUM(Q13:Q41)</f>
        <v>100000</v>
      </c>
      <c r="R43" s="14"/>
      <c r="AD43" s="252"/>
      <c r="AE43" s="251" t="s">
        <v>345</v>
      </c>
    </row>
    <row r="44" spans="2:31" ht="9" customHeight="1" thickTop="1" x14ac:dyDescent="0.2">
      <c r="B44" s="10"/>
      <c r="Q44" s="29"/>
      <c r="R44" s="14"/>
      <c r="AD44" s="252"/>
      <c r="AE44" s="251" t="s">
        <v>346</v>
      </c>
    </row>
    <row r="45" spans="2:31" ht="14.25" x14ac:dyDescent="0.2">
      <c r="B45" s="10"/>
      <c r="C45" s="1" t="s">
        <v>293</v>
      </c>
      <c r="D45" t="s">
        <v>294</v>
      </c>
      <c r="G45" s="277" t="s">
        <v>288</v>
      </c>
      <c r="H45" s="278"/>
      <c r="I45" s="278"/>
      <c r="J45" s="278"/>
      <c r="K45" s="278"/>
      <c r="L45" s="278"/>
      <c r="M45" s="279"/>
      <c r="N45" s="100"/>
      <c r="O45" s="88"/>
      <c r="Q45" s="88">
        <v>100000</v>
      </c>
      <c r="R45" s="14"/>
      <c r="AD45" s="252"/>
      <c r="AE45" s="251" t="s">
        <v>350</v>
      </c>
    </row>
    <row r="46" spans="2:31" ht="3.75" customHeight="1" x14ac:dyDescent="0.2">
      <c r="B46" s="10"/>
      <c r="Q46" s="29"/>
      <c r="R46" s="14"/>
      <c r="AD46" s="252"/>
      <c r="AE46" s="251" t="s">
        <v>351</v>
      </c>
    </row>
    <row r="47" spans="2:31" ht="14.25" x14ac:dyDescent="0.2">
      <c r="B47" s="10"/>
      <c r="G47" s="280" t="s">
        <v>288</v>
      </c>
      <c r="H47" s="281"/>
      <c r="I47" s="281"/>
      <c r="J47" s="281"/>
      <c r="K47" s="281"/>
      <c r="L47" s="281"/>
      <c r="M47" s="282"/>
      <c r="N47" s="100"/>
      <c r="O47" s="88"/>
      <c r="Q47" s="88"/>
      <c r="R47" s="14"/>
      <c r="AD47" s="252"/>
      <c r="AE47" s="251" t="s">
        <v>288</v>
      </c>
    </row>
    <row r="48" spans="2:31" ht="3.75" customHeight="1" x14ac:dyDescent="0.2">
      <c r="B48" s="10"/>
      <c r="G48" s="257"/>
      <c r="H48" s="257"/>
      <c r="I48" s="257"/>
      <c r="J48" s="257"/>
      <c r="K48" s="257"/>
      <c r="L48" s="257"/>
      <c r="M48" s="257"/>
      <c r="N48" s="100"/>
      <c r="O48" s="101"/>
      <c r="Q48" s="101"/>
      <c r="R48" s="14"/>
      <c r="AD48" s="252"/>
    </row>
    <row r="49" spans="2:31" ht="14.25" customHeight="1" x14ac:dyDescent="0.2">
      <c r="B49" s="10"/>
      <c r="G49" s="280" t="s">
        <v>288</v>
      </c>
      <c r="H49" s="281"/>
      <c r="I49" s="281"/>
      <c r="J49" s="281"/>
      <c r="K49" s="281"/>
      <c r="L49" s="281"/>
      <c r="M49" s="282"/>
      <c r="N49" s="100"/>
      <c r="O49" s="88"/>
      <c r="Q49" s="88"/>
      <c r="R49" s="14"/>
      <c r="AD49" s="252"/>
    </row>
    <row r="50" spans="2:31" ht="3.75" customHeight="1" x14ac:dyDescent="0.2">
      <c r="B50" s="10"/>
      <c r="G50" s="257"/>
      <c r="H50" s="257"/>
      <c r="I50" s="257"/>
      <c r="J50" s="257"/>
      <c r="K50" s="257"/>
      <c r="L50" s="257"/>
      <c r="M50" s="257"/>
      <c r="N50" s="100"/>
      <c r="O50" s="101"/>
      <c r="Q50" s="101"/>
      <c r="R50" s="14"/>
      <c r="AD50" s="252"/>
    </row>
    <row r="51" spans="2:31" ht="14.25" x14ac:dyDescent="0.2">
      <c r="B51" s="10"/>
      <c r="G51" s="280" t="s">
        <v>288</v>
      </c>
      <c r="H51" s="281"/>
      <c r="I51" s="281"/>
      <c r="J51" s="281"/>
      <c r="K51" s="281"/>
      <c r="L51" s="281"/>
      <c r="M51" s="282"/>
      <c r="N51" s="100"/>
      <c r="O51" s="88"/>
      <c r="Q51" s="88"/>
      <c r="R51" s="14"/>
      <c r="AD51" s="252"/>
    </row>
    <row r="52" spans="2:31" ht="3.75" customHeight="1" x14ac:dyDescent="0.2">
      <c r="B52" s="10"/>
      <c r="G52" s="257"/>
      <c r="H52" s="257"/>
      <c r="I52" s="257"/>
      <c r="J52" s="257"/>
      <c r="K52" s="257"/>
      <c r="L52" s="257"/>
      <c r="M52" s="257"/>
      <c r="N52" s="100"/>
      <c r="O52" s="101"/>
      <c r="Q52" s="101"/>
      <c r="R52" s="14"/>
      <c r="AD52" s="252"/>
    </row>
    <row r="53" spans="2:31" ht="14.25" x14ac:dyDescent="0.2">
      <c r="B53" s="10"/>
      <c r="G53" s="280" t="s">
        <v>288</v>
      </c>
      <c r="H53" s="281"/>
      <c r="I53" s="281"/>
      <c r="J53" s="281"/>
      <c r="K53" s="281"/>
      <c r="L53" s="281"/>
      <c r="M53" s="282"/>
      <c r="N53" s="100"/>
      <c r="O53" s="88"/>
      <c r="Q53" s="88"/>
      <c r="R53" s="14"/>
      <c r="AD53" s="252"/>
    </row>
    <row r="54" spans="2:31" ht="8.25" customHeight="1" x14ac:dyDescent="0.2">
      <c r="B54" s="10"/>
      <c r="G54" s="99"/>
      <c r="H54" s="99"/>
      <c r="I54" s="99"/>
      <c r="J54" s="99"/>
      <c r="K54" s="99"/>
      <c r="L54" s="99"/>
      <c r="M54" s="99"/>
      <c r="Q54" s="29"/>
      <c r="R54" s="14"/>
      <c r="AD54" s="252"/>
      <c r="AE54" s="251" t="s">
        <v>341</v>
      </c>
    </row>
    <row r="55" spans="2:31" ht="14.25" x14ac:dyDescent="0.2">
      <c r="B55" s="10"/>
      <c r="C55" s="1" t="s">
        <v>295</v>
      </c>
      <c r="D55" t="s">
        <v>297</v>
      </c>
      <c r="G55" s="280" t="s">
        <v>288</v>
      </c>
      <c r="H55" s="281"/>
      <c r="I55" s="281"/>
      <c r="J55" s="281"/>
      <c r="K55" s="281"/>
      <c r="L55" s="281"/>
      <c r="M55" s="282"/>
      <c r="N55" s="100"/>
      <c r="O55" s="88"/>
      <c r="Q55" s="88"/>
      <c r="R55" s="14"/>
      <c r="AD55" s="252"/>
      <c r="AE55" s="251" t="s">
        <v>342</v>
      </c>
    </row>
    <row r="56" spans="2:31" ht="4.5" customHeight="1" x14ac:dyDescent="0.2">
      <c r="B56" s="10"/>
      <c r="G56" s="99"/>
      <c r="H56" s="99"/>
      <c r="I56" s="99"/>
      <c r="J56" s="99"/>
      <c r="K56" s="99"/>
      <c r="L56" s="99"/>
      <c r="M56" s="99"/>
      <c r="Q56" s="29"/>
      <c r="R56" s="14"/>
      <c r="AD56" s="252"/>
      <c r="AE56" s="251" t="s">
        <v>343</v>
      </c>
    </row>
    <row r="57" spans="2:31" ht="14.25" customHeight="1" x14ac:dyDescent="0.2">
      <c r="B57" s="10"/>
      <c r="G57" s="280" t="s">
        <v>288</v>
      </c>
      <c r="H57" s="281"/>
      <c r="I57" s="281"/>
      <c r="J57" s="281"/>
      <c r="K57" s="281"/>
      <c r="L57" s="281"/>
      <c r="M57" s="282"/>
      <c r="O57" s="88"/>
      <c r="Q57" s="88"/>
      <c r="R57" s="14"/>
      <c r="AD57" s="252"/>
    </row>
    <row r="58" spans="2:31" ht="4.5" customHeight="1" x14ac:dyDescent="0.2">
      <c r="B58" s="10"/>
      <c r="G58" s="99"/>
      <c r="H58" s="99"/>
      <c r="I58" s="99"/>
      <c r="J58" s="99"/>
      <c r="K58" s="99"/>
      <c r="L58" s="99"/>
      <c r="M58" s="99"/>
      <c r="Q58" s="29"/>
      <c r="R58" s="14"/>
      <c r="AD58" s="252"/>
    </row>
    <row r="59" spans="2:31" ht="14.25" customHeight="1" x14ac:dyDescent="0.2">
      <c r="B59" s="10"/>
      <c r="G59" s="280" t="s">
        <v>288</v>
      </c>
      <c r="H59" s="281"/>
      <c r="I59" s="281"/>
      <c r="J59" s="281"/>
      <c r="K59" s="281"/>
      <c r="L59" s="281"/>
      <c r="M59" s="282"/>
      <c r="O59" s="88"/>
      <c r="Q59" s="88"/>
      <c r="R59" s="14"/>
      <c r="AD59" s="252"/>
    </row>
    <row r="60" spans="2:31" ht="4.5" customHeight="1" x14ac:dyDescent="0.2">
      <c r="B60" s="10"/>
      <c r="G60" s="99"/>
      <c r="H60" s="99"/>
      <c r="I60" s="99"/>
      <c r="J60" s="99"/>
      <c r="K60" s="99"/>
      <c r="L60" s="99"/>
      <c r="M60" s="99"/>
      <c r="Q60" s="29"/>
      <c r="R60" s="14"/>
      <c r="AD60" s="252"/>
    </row>
    <row r="61" spans="2:31" ht="14.25" customHeight="1" x14ac:dyDescent="0.2">
      <c r="B61" s="10"/>
      <c r="G61" s="280" t="s">
        <v>288</v>
      </c>
      <c r="H61" s="281"/>
      <c r="I61" s="281"/>
      <c r="J61" s="281"/>
      <c r="K61" s="281"/>
      <c r="L61" s="281"/>
      <c r="M61" s="282"/>
      <c r="O61" s="88"/>
      <c r="Q61" s="88"/>
      <c r="R61" s="14"/>
      <c r="AD61" s="252"/>
    </row>
    <row r="62" spans="2:31" ht="4.5" customHeight="1" x14ac:dyDescent="0.2">
      <c r="B62" s="10"/>
      <c r="G62" s="99"/>
      <c r="H62" s="99"/>
      <c r="I62" s="99"/>
      <c r="J62" s="99"/>
      <c r="K62" s="99"/>
      <c r="L62" s="99"/>
      <c r="M62" s="99"/>
      <c r="Q62" s="29"/>
      <c r="R62" s="14"/>
      <c r="AD62" s="252"/>
    </row>
    <row r="63" spans="2:31" ht="14.25" customHeight="1" x14ac:dyDescent="0.2">
      <c r="B63" s="10"/>
      <c r="G63" s="280" t="s">
        <v>288</v>
      </c>
      <c r="H63" s="281"/>
      <c r="I63" s="281"/>
      <c r="J63" s="281"/>
      <c r="K63" s="281"/>
      <c r="L63" s="281"/>
      <c r="M63" s="282"/>
      <c r="O63" s="88"/>
      <c r="Q63" s="88"/>
      <c r="R63" s="14"/>
      <c r="AD63" s="252"/>
    </row>
    <row r="64" spans="2:31" ht="4.5" customHeight="1" x14ac:dyDescent="0.2">
      <c r="B64" s="10"/>
      <c r="G64" s="99"/>
      <c r="H64" s="99"/>
      <c r="I64" s="99"/>
      <c r="J64" s="99"/>
      <c r="K64" s="99"/>
      <c r="L64" s="99"/>
      <c r="M64" s="99"/>
      <c r="Q64" s="29"/>
      <c r="R64" s="14"/>
      <c r="AD64" s="252"/>
    </row>
    <row r="65" spans="2:31" ht="14.25" customHeight="1" x14ac:dyDescent="0.2">
      <c r="B65" s="10"/>
      <c r="G65" s="280" t="s">
        <v>288</v>
      </c>
      <c r="H65" s="281"/>
      <c r="I65" s="281"/>
      <c r="J65" s="281"/>
      <c r="K65" s="281"/>
      <c r="L65" s="281"/>
      <c r="M65" s="282"/>
      <c r="O65" s="88"/>
      <c r="Q65" s="88"/>
      <c r="R65" s="14"/>
      <c r="AD65" s="252"/>
    </row>
    <row r="66" spans="2:31" ht="4.5" customHeight="1" x14ac:dyDescent="0.2">
      <c r="B66" s="10"/>
      <c r="G66" s="99"/>
      <c r="H66" s="99"/>
      <c r="I66" s="99"/>
      <c r="J66" s="99"/>
      <c r="K66" s="99"/>
      <c r="L66" s="99"/>
      <c r="M66" s="99"/>
      <c r="Q66" s="29"/>
      <c r="R66" s="14"/>
      <c r="AD66" s="252"/>
    </row>
    <row r="67" spans="2:31" ht="14.25" customHeight="1" x14ac:dyDescent="0.2">
      <c r="B67" s="10"/>
      <c r="G67" s="280" t="s">
        <v>288</v>
      </c>
      <c r="H67" s="281"/>
      <c r="I67" s="281"/>
      <c r="J67" s="281"/>
      <c r="K67" s="281"/>
      <c r="L67" s="281"/>
      <c r="M67" s="282"/>
      <c r="O67" s="88"/>
      <c r="Q67" s="88"/>
      <c r="R67" s="14"/>
      <c r="AD67" s="252"/>
    </row>
    <row r="68" spans="2:31" ht="4.5" customHeight="1" x14ac:dyDescent="0.2">
      <c r="B68" s="10"/>
      <c r="Q68" s="29"/>
      <c r="R68" s="14"/>
      <c r="AD68" s="252"/>
    </row>
    <row r="69" spans="2:31" ht="14.25" customHeight="1" x14ac:dyDescent="0.2">
      <c r="B69" s="10"/>
      <c r="G69" s="280" t="s">
        <v>288</v>
      </c>
      <c r="H69" s="281"/>
      <c r="I69" s="281"/>
      <c r="J69" s="281"/>
      <c r="K69" s="281"/>
      <c r="L69" s="281"/>
      <c r="M69" s="282"/>
      <c r="O69" s="88"/>
      <c r="Q69" s="88"/>
      <c r="R69" s="14"/>
      <c r="AD69" s="252"/>
    </row>
    <row r="70" spans="2:31" ht="3.75" customHeight="1" x14ac:dyDescent="0.2">
      <c r="B70" s="10"/>
      <c r="G70" s="257"/>
      <c r="H70" s="257"/>
      <c r="I70" s="257"/>
      <c r="J70" s="257"/>
      <c r="K70" s="257"/>
      <c r="L70" s="257"/>
      <c r="M70" s="257"/>
      <c r="O70" s="101"/>
      <c r="Q70" s="101"/>
      <c r="R70" s="14"/>
      <c r="AD70" s="252"/>
    </row>
    <row r="71" spans="2:31" ht="14.25" customHeight="1" x14ac:dyDescent="0.2">
      <c r="B71" s="10"/>
      <c r="G71" s="280" t="s">
        <v>288</v>
      </c>
      <c r="H71" s="281"/>
      <c r="I71" s="281"/>
      <c r="J71" s="281"/>
      <c r="K71" s="281"/>
      <c r="L71" s="281"/>
      <c r="M71" s="282"/>
      <c r="O71" s="88"/>
      <c r="Q71" s="88"/>
      <c r="R71" s="14"/>
      <c r="AD71" s="252"/>
    </row>
    <row r="72" spans="2:31" ht="4.5" customHeight="1" x14ac:dyDescent="0.2">
      <c r="B72" s="10"/>
      <c r="Q72" s="29"/>
      <c r="R72" s="14"/>
      <c r="AD72" s="252"/>
    </row>
    <row r="73" spans="2:31" x14ac:dyDescent="0.2">
      <c r="B73" s="10"/>
      <c r="G73" s="267" t="s">
        <v>288</v>
      </c>
      <c r="H73" s="267"/>
      <c r="I73" s="267"/>
      <c r="J73" s="267"/>
      <c r="K73" s="267"/>
      <c r="L73" s="267"/>
      <c r="M73" s="267"/>
      <c r="N73" s="100"/>
      <c r="O73" s="88"/>
      <c r="Q73" s="88"/>
      <c r="R73" s="14"/>
      <c r="U73" s="5"/>
      <c r="AE73" s="251" t="s">
        <v>344</v>
      </c>
    </row>
    <row r="74" spans="2:31" ht="3.75" customHeight="1" thickBot="1" x14ac:dyDescent="0.25">
      <c r="B74" s="10"/>
      <c r="Q74" s="29"/>
      <c r="R74" s="14"/>
      <c r="AD74" s="252"/>
      <c r="AE74" s="251" t="s">
        <v>347</v>
      </c>
    </row>
    <row r="75" spans="2:31" ht="15.75" thickTop="1" thickBot="1" x14ac:dyDescent="0.25">
      <c r="B75" s="10"/>
      <c r="C75" s="89" t="s">
        <v>299</v>
      </c>
      <c r="D75" s="74" t="s">
        <v>300</v>
      </c>
      <c r="Q75" s="45">
        <f>SUM(Q45:Q73)</f>
        <v>100000</v>
      </c>
      <c r="R75" s="14"/>
      <c r="U75" s="5"/>
      <c r="AD75" s="252"/>
      <c r="AE75" s="251" t="s">
        <v>348</v>
      </c>
    </row>
    <row r="76" spans="2:31" ht="9" customHeight="1" thickTop="1" x14ac:dyDescent="0.2">
      <c r="B76" s="10"/>
      <c r="Q76" s="29"/>
      <c r="R76" s="14"/>
      <c r="AD76" s="252"/>
      <c r="AE76" s="251" t="s">
        <v>349</v>
      </c>
    </row>
    <row r="77" spans="2:31" ht="14.25" x14ac:dyDescent="0.2">
      <c r="B77" s="10"/>
      <c r="C77" s="1" t="s">
        <v>296</v>
      </c>
      <c r="D77" t="s">
        <v>287</v>
      </c>
      <c r="G77" s="267" t="s">
        <v>288</v>
      </c>
      <c r="H77" s="267"/>
      <c r="I77" s="267"/>
      <c r="J77" s="267"/>
      <c r="K77" s="267"/>
      <c r="L77" s="267"/>
      <c r="M77" s="267"/>
      <c r="N77" s="100"/>
      <c r="O77" s="88"/>
      <c r="Q77" s="88">
        <v>100000</v>
      </c>
      <c r="R77" s="14"/>
      <c r="AD77" s="252"/>
      <c r="AE77" s="251" t="s">
        <v>352</v>
      </c>
    </row>
    <row r="78" spans="2:31" ht="5.25" customHeight="1" x14ac:dyDescent="0.2">
      <c r="B78" s="10"/>
      <c r="Q78" s="29"/>
      <c r="R78" s="14"/>
      <c r="AD78" s="252"/>
      <c r="AE78" s="251" t="s">
        <v>353</v>
      </c>
    </row>
    <row r="79" spans="2:31" ht="14.25" x14ac:dyDescent="0.2">
      <c r="B79" s="10"/>
      <c r="G79" s="267" t="s">
        <v>288</v>
      </c>
      <c r="H79" s="267"/>
      <c r="I79" s="267"/>
      <c r="J79" s="267"/>
      <c r="K79" s="267"/>
      <c r="L79" s="267"/>
      <c r="M79" s="267"/>
      <c r="N79" s="100"/>
      <c r="O79" s="88"/>
      <c r="Q79" s="88"/>
      <c r="R79" s="14"/>
      <c r="AD79" s="252" t="s">
        <v>354</v>
      </c>
      <c r="AE79" s="251" t="s">
        <v>288</v>
      </c>
    </row>
    <row r="80" spans="2:31" ht="3.75" customHeight="1" x14ac:dyDescent="0.2">
      <c r="B80" s="10"/>
      <c r="G80" s="100"/>
      <c r="H80" s="100"/>
      <c r="I80" s="100"/>
      <c r="J80" s="100"/>
      <c r="K80" s="100"/>
      <c r="L80" s="100"/>
      <c r="M80" s="100"/>
      <c r="N80" s="100"/>
      <c r="O80" s="101"/>
      <c r="Q80" s="101"/>
      <c r="R80" s="14"/>
      <c r="AD80" s="252"/>
    </row>
    <row r="81" spans="2:31" ht="14.25" x14ac:dyDescent="0.2">
      <c r="B81" s="10"/>
      <c r="G81" s="267" t="s">
        <v>288</v>
      </c>
      <c r="H81" s="267"/>
      <c r="I81" s="267"/>
      <c r="J81" s="267"/>
      <c r="K81" s="267"/>
      <c r="L81" s="267"/>
      <c r="M81" s="267"/>
      <c r="N81" s="100"/>
      <c r="O81" s="88"/>
      <c r="Q81" s="88"/>
      <c r="R81" s="14"/>
      <c r="AD81" s="252"/>
    </row>
    <row r="82" spans="2:31" ht="3.75" customHeight="1" x14ac:dyDescent="0.2">
      <c r="B82" s="10"/>
      <c r="G82" s="100"/>
      <c r="H82" s="100"/>
      <c r="I82" s="100"/>
      <c r="J82" s="100"/>
      <c r="K82" s="100"/>
      <c r="L82" s="100"/>
      <c r="M82" s="100"/>
      <c r="N82" s="100"/>
      <c r="O82" s="101"/>
      <c r="Q82" s="101"/>
      <c r="R82" s="14"/>
      <c r="AD82" s="252"/>
    </row>
    <row r="83" spans="2:31" ht="14.25" x14ac:dyDescent="0.2">
      <c r="B83" s="10"/>
      <c r="G83" s="267" t="s">
        <v>288</v>
      </c>
      <c r="H83" s="267"/>
      <c r="I83" s="267"/>
      <c r="J83" s="267"/>
      <c r="K83" s="267"/>
      <c r="L83" s="267"/>
      <c r="M83" s="267"/>
      <c r="N83" s="100"/>
      <c r="O83" s="88"/>
      <c r="Q83" s="88"/>
      <c r="R83" s="14"/>
      <c r="AD83" s="252"/>
    </row>
    <row r="84" spans="2:31" ht="3.75" customHeight="1" x14ac:dyDescent="0.2">
      <c r="B84" s="10"/>
      <c r="G84" s="100"/>
      <c r="H84" s="100"/>
      <c r="I84" s="100"/>
      <c r="J84" s="100"/>
      <c r="K84" s="100"/>
      <c r="L84" s="100"/>
      <c r="M84" s="100"/>
      <c r="N84" s="100"/>
      <c r="O84" s="101"/>
      <c r="Q84" s="101"/>
      <c r="R84" s="14"/>
      <c r="AD84" s="252"/>
    </row>
    <row r="85" spans="2:31" ht="14.25" x14ac:dyDescent="0.2">
      <c r="B85" s="10"/>
      <c r="G85" s="267" t="s">
        <v>288</v>
      </c>
      <c r="H85" s="267"/>
      <c r="I85" s="267"/>
      <c r="J85" s="267"/>
      <c r="K85" s="267"/>
      <c r="L85" s="267"/>
      <c r="M85" s="267"/>
      <c r="N85" s="100"/>
      <c r="O85" s="88"/>
      <c r="Q85" s="88"/>
      <c r="R85" s="14"/>
      <c r="AD85" s="252"/>
    </row>
    <row r="86" spans="2:31" ht="8.25" customHeight="1" x14ac:dyDescent="0.2">
      <c r="B86" s="10"/>
      <c r="Q86" s="29"/>
      <c r="R86" s="14"/>
      <c r="AD86" s="252" t="s">
        <v>354</v>
      </c>
      <c r="AE86" s="251" t="s">
        <v>355</v>
      </c>
    </row>
    <row r="87" spans="2:31" ht="14.25" x14ac:dyDescent="0.2">
      <c r="B87" s="10"/>
      <c r="C87" s="1" t="s">
        <v>298</v>
      </c>
      <c r="D87" t="s">
        <v>297</v>
      </c>
      <c r="G87" s="267" t="s">
        <v>288</v>
      </c>
      <c r="H87" s="267"/>
      <c r="I87" s="267"/>
      <c r="J87" s="267"/>
      <c r="K87" s="267"/>
      <c r="L87" s="267"/>
      <c r="M87" s="267"/>
      <c r="N87" s="100"/>
      <c r="O87" s="88"/>
      <c r="Q87" s="88"/>
      <c r="R87" s="14"/>
      <c r="AD87" s="252"/>
      <c r="AE87" s="251" t="s">
        <v>356</v>
      </c>
    </row>
    <row r="88" spans="2:31" ht="4.5" customHeight="1" x14ac:dyDescent="0.2">
      <c r="B88" s="10"/>
      <c r="Q88" s="29"/>
      <c r="R88" s="14"/>
      <c r="AD88" s="252"/>
      <c r="AE88" s="251" t="s">
        <v>359</v>
      </c>
    </row>
    <row r="89" spans="2:31" ht="14.25" customHeight="1" x14ac:dyDescent="0.2">
      <c r="B89" s="10"/>
      <c r="G89" s="267" t="s">
        <v>288</v>
      </c>
      <c r="H89" s="267"/>
      <c r="I89" s="267"/>
      <c r="J89" s="267"/>
      <c r="K89" s="267"/>
      <c r="L89" s="267"/>
      <c r="M89" s="267"/>
      <c r="O89" s="88"/>
      <c r="Q89" s="88"/>
      <c r="R89" s="14"/>
      <c r="AD89" s="252"/>
    </row>
    <row r="90" spans="2:31" ht="4.5" customHeight="1" x14ac:dyDescent="0.2">
      <c r="B90" s="10"/>
      <c r="Q90" s="29"/>
      <c r="R90" s="14"/>
      <c r="AD90" s="252"/>
    </row>
    <row r="91" spans="2:31" ht="14.25" customHeight="1" x14ac:dyDescent="0.2">
      <c r="B91" s="10"/>
      <c r="G91" s="267" t="s">
        <v>288</v>
      </c>
      <c r="H91" s="267"/>
      <c r="I91" s="267"/>
      <c r="J91" s="267"/>
      <c r="K91" s="267"/>
      <c r="L91" s="267"/>
      <c r="M91" s="267"/>
      <c r="O91" s="88"/>
      <c r="Q91" s="88"/>
      <c r="R91" s="14"/>
      <c r="AD91" s="252"/>
    </row>
    <row r="92" spans="2:31" ht="4.5" customHeight="1" x14ac:dyDescent="0.2">
      <c r="B92" s="10"/>
      <c r="Q92" s="29"/>
      <c r="R92" s="14"/>
      <c r="AD92" s="252"/>
    </row>
    <row r="93" spans="2:31" ht="14.25" customHeight="1" x14ac:dyDescent="0.2">
      <c r="B93" s="10"/>
      <c r="G93" s="267" t="s">
        <v>288</v>
      </c>
      <c r="H93" s="267"/>
      <c r="I93" s="267"/>
      <c r="J93" s="267"/>
      <c r="K93" s="267"/>
      <c r="L93" s="267"/>
      <c r="M93" s="267"/>
      <c r="O93" s="88"/>
      <c r="Q93" s="88"/>
      <c r="R93" s="14"/>
      <c r="AD93" s="252"/>
    </row>
    <row r="94" spans="2:31" ht="4.5" customHeight="1" x14ac:dyDescent="0.2">
      <c r="B94" s="10"/>
      <c r="Q94" s="29"/>
      <c r="R94" s="14"/>
      <c r="AD94" s="252"/>
    </row>
    <row r="95" spans="2:31" ht="14.25" customHeight="1" x14ac:dyDescent="0.2">
      <c r="B95" s="10"/>
      <c r="G95" s="267" t="s">
        <v>288</v>
      </c>
      <c r="H95" s="267"/>
      <c r="I95" s="267"/>
      <c r="J95" s="267"/>
      <c r="K95" s="267"/>
      <c r="L95" s="267"/>
      <c r="M95" s="267"/>
      <c r="O95" s="88"/>
      <c r="Q95" s="88"/>
      <c r="R95" s="14"/>
      <c r="AD95" s="252"/>
    </row>
    <row r="96" spans="2:31" ht="4.5" customHeight="1" x14ac:dyDescent="0.2">
      <c r="B96" s="10"/>
      <c r="Q96" s="29"/>
      <c r="R96" s="14"/>
      <c r="AD96" s="252"/>
    </row>
    <row r="97" spans="2:31" ht="14.25" customHeight="1" x14ac:dyDescent="0.2">
      <c r="B97" s="10"/>
      <c r="G97" s="267" t="s">
        <v>288</v>
      </c>
      <c r="H97" s="267"/>
      <c r="I97" s="267"/>
      <c r="J97" s="267"/>
      <c r="K97" s="267"/>
      <c r="L97" s="267"/>
      <c r="M97" s="267"/>
      <c r="O97" s="88"/>
      <c r="Q97" s="88"/>
      <c r="R97" s="14"/>
      <c r="AD97" s="252"/>
    </row>
    <row r="98" spans="2:31" ht="3.75" customHeight="1" x14ac:dyDescent="0.2">
      <c r="B98" s="10"/>
      <c r="G98" s="100"/>
      <c r="H98" s="100"/>
      <c r="I98" s="100"/>
      <c r="J98" s="100"/>
      <c r="K98" s="100"/>
      <c r="L98" s="100"/>
      <c r="M98" s="100"/>
      <c r="O98" s="101"/>
      <c r="Q98" s="101"/>
      <c r="R98" s="14"/>
      <c r="AD98" s="252"/>
    </row>
    <row r="99" spans="2:31" ht="14.25" customHeight="1" x14ac:dyDescent="0.2">
      <c r="B99" s="10"/>
      <c r="G99" s="267" t="s">
        <v>288</v>
      </c>
      <c r="H99" s="267"/>
      <c r="I99" s="267"/>
      <c r="J99" s="267"/>
      <c r="K99" s="267"/>
      <c r="L99" s="267"/>
      <c r="M99" s="267"/>
      <c r="O99" s="88"/>
      <c r="Q99" s="88"/>
      <c r="R99" s="14"/>
      <c r="AD99" s="252"/>
    </row>
    <row r="100" spans="2:31" ht="3.75" customHeight="1" x14ac:dyDescent="0.2">
      <c r="B100" s="10"/>
      <c r="Q100" s="29"/>
      <c r="R100" s="14"/>
      <c r="AD100" s="252"/>
    </row>
    <row r="101" spans="2:31" ht="14.25" customHeight="1" x14ac:dyDescent="0.2">
      <c r="B101" s="10"/>
      <c r="G101" s="267" t="s">
        <v>288</v>
      </c>
      <c r="H101" s="267"/>
      <c r="I101" s="267"/>
      <c r="J101" s="267"/>
      <c r="K101" s="267"/>
      <c r="L101" s="267"/>
      <c r="M101" s="267"/>
      <c r="O101" s="88"/>
      <c r="Q101" s="88"/>
      <c r="R101" s="14"/>
      <c r="AD101" s="252"/>
    </row>
    <row r="102" spans="2:31" ht="4.5" customHeight="1" x14ac:dyDescent="0.2">
      <c r="B102" s="10"/>
      <c r="Q102" s="29"/>
      <c r="R102" s="14"/>
      <c r="AD102" s="252"/>
    </row>
    <row r="103" spans="2:31" ht="14.25" customHeight="1" x14ac:dyDescent="0.2">
      <c r="B103" s="10"/>
      <c r="G103" s="267" t="s">
        <v>288</v>
      </c>
      <c r="H103" s="267"/>
      <c r="I103" s="267"/>
      <c r="J103" s="267"/>
      <c r="K103" s="267"/>
      <c r="L103" s="267"/>
      <c r="M103" s="267"/>
      <c r="O103" s="88"/>
      <c r="Q103" s="88"/>
      <c r="R103" s="14"/>
      <c r="AD103" s="252"/>
    </row>
    <row r="104" spans="2:31" ht="4.5" customHeight="1" x14ac:dyDescent="0.2">
      <c r="B104" s="10"/>
      <c r="Q104" s="29"/>
      <c r="R104" s="14"/>
      <c r="AD104" s="252"/>
    </row>
    <row r="105" spans="2:31" ht="14.25" x14ac:dyDescent="0.2">
      <c r="B105" s="10"/>
      <c r="G105" s="267" t="s">
        <v>288</v>
      </c>
      <c r="H105" s="267"/>
      <c r="I105" s="267"/>
      <c r="J105" s="267"/>
      <c r="K105" s="267"/>
      <c r="L105" s="267"/>
      <c r="M105" s="267"/>
      <c r="N105" s="100"/>
      <c r="O105" s="88"/>
      <c r="Q105" s="88"/>
      <c r="R105" s="14"/>
      <c r="AD105" s="252"/>
      <c r="AE105" s="251" t="s">
        <v>288</v>
      </c>
    </row>
    <row r="106" spans="2:31" ht="4.5" customHeight="1" thickBot="1" x14ac:dyDescent="0.25">
      <c r="B106" s="10"/>
      <c r="Q106" s="29"/>
      <c r="R106" s="14"/>
      <c r="AD106" s="252"/>
      <c r="AE106" s="251" t="s">
        <v>357</v>
      </c>
    </row>
    <row r="107" spans="2:31" ht="15.75" thickTop="1" thickBot="1" x14ac:dyDescent="0.25">
      <c r="B107" s="10"/>
      <c r="C107" s="89" t="s">
        <v>310</v>
      </c>
      <c r="D107" s="74" t="s">
        <v>305</v>
      </c>
      <c r="Q107" s="45">
        <f>SUM(Q77:Q105)</f>
        <v>100000</v>
      </c>
      <c r="R107" s="14"/>
      <c r="U107" s="5"/>
      <c r="AD107" s="252"/>
      <c r="AE107" s="251" t="s">
        <v>358</v>
      </c>
    </row>
    <row r="108" spans="2:31" ht="9.75" customHeight="1" thickTop="1" x14ac:dyDescent="0.2">
      <c r="B108" s="10"/>
      <c r="Q108" s="29"/>
      <c r="R108" s="14"/>
      <c r="AD108" s="252"/>
      <c r="AE108" s="251" t="s">
        <v>360</v>
      </c>
    </row>
    <row r="109" spans="2:31" ht="14.25" x14ac:dyDescent="0.2">
      <c r="B109" s="10"/>
      <c r="C109" s="1" t="s">
        <v>550</v>
      </c>
      <c r="D109" t="s">
        <v>287</v>
      </c>
      <c r="G109" s="267" t="s">
        <v>288</v>
      </c>
      <c r="H109" s="267"/>
      <c r="I109" s="267"/>
      <c r="J109" s="267"/>
      <c r="K109" s="267"/>
      <c r="L109" s="267"/>
      <c r="M109" s="267"/>
      <c r="N109" s="100"/>
      <c r="O109" s="88"/>
      <c r="Q109" s="88">
        <v>100000</v>
      </c>
      <c r="R109" s="14"/>
      <c r="AD109" s="252" t="s">
        <v>361</v>
      </c>
      <c r="AE109" s="251" t="s">
        <v>288</v>
      </c>
    </row>
    <row r="110" spans="2:31" ht="5.25" customHeight="1" x14ac:dyDescent="0.2">
      <c r="B110" s="10"/>
      <c r="Q110" s="29"/>
      <c r="R110" s="14"/>
      <c r="AD110" s="252" t="s">
        <v>361</v>
      </c>
      <c r="AE110" s="251" t="s">
        <v>362</v>
      </c>
    </row>
    <row r="111" spans="2:31" ht="14.25" customHeight="1" x14ac:dyDescent="0.2">
      <c r="B111" s="10"/>
      <c r="G111" s="267" t="s">
        <v>288</v>
      </c>
      <c r="H111" s="267"/>
      <c r="I111" s="267"/>
      <c r="J111" s="267"/>
      <c r="K111" s="267"/>
      <c r="L111" s="267"/>
      <c r="M111" s="267"/>
      <c r="O111" s="88"/>
      <c r="Q111" s="88"/>
      <c r="R111" s="14"/>
      <c r="AD111" s="252"/>
    </row>
    <row r="112" spans="2:31" ht="5.25" customHeight="1" x14ac:dyDescent="0.2">
      <c r="B112" s="10"/>
      <c r="Q112" s="29"/>
      <c r="R112" s="14"/>
      <c r="AD112" s="252"/>
    </row>
    <row r="113" spans="2:31" ht="14.25" customHeight="1" x14ac:dyDescent="0.2">
      <c r="B113" s="10"/>
      <c r="G113" s="267" t="s">
        <v>288</v>
      </c>
      <c r="H113" s="267"/>
      <c r="I113" s="267"/>
      <c r="J113" s="267"/>
      <c r="K113" s="267"/>
      <c r="L113" s="267"/>
      <c r="M113" s="267"/>
      <c r="O113" s="88"/>
      <c r="Q113" s="88"/>
      <c r="R113" s="14"/>
      <c r="AD113" s="252"/>
    </row>
    <row r="114" spans="2:31" ht="5.25" customHeight="1" x14ac:dyDescent="0.2">
      <c r="B114" s="10"/>
      <c r="Q114" s="29"/>
      <c r="R114" s="14"/>
      <c r="AD114" s="252"/>
    </row>
    <row r="115" spans="2:31" ht="14.25" customHeight="1" x14ac:dyDescent="0.2">
      <c r="B115" s="10"/>
      <c r="G115" s="267" t="s">
        <v>288</v>
      </c>
      <c r="H115" s="267"/>
      <c r="I115" s="267"/>
      <c r="J115" s="267"/>
      <c r="K115" s="267"/>
      <c r="L115" s="267"/>
      <c r="M115" s="267"/>
      <c r="O115" s="88"/>
      <c r="Q115" s="88"/>
      <c r="R115" s="14"/>
      <c r="AD115" s="252"/>
    </row>
    <row r="116" spans="2:31" ht="5.25" customHeight="1" x14ac:dyDescent="0.2">
      <c r="B116" s="10"/>
      <c r="Q116" s="29"/>
      <c r="R116" s="14"/>
      <c r="AD116" s="252"/>
    </row>
    <row r="117" spans="2:31" ht="14.25" x14ac:dyDescent="0.2">
      <c r="B117" s="10"/>
      <c r="G117" s="267" t="s">
        <v>288</v>
      </c>
      <c r="H117" s="267"/>
      <c r="I117" s="267"/>
      <c r="J117" s="267"/>
      <c r="K117" s="267"/>
      <c r="L117" s="267"/>
      <c r="M117" s="267"/>
      <c r="N117" s="100"/>
      <c r="O117" s="88"/>
      <c r="Q117" s="88"/>
      <c r="R117" s="14"/>
      <c r="AD117" s="252"/>
      <c r="AE117" s="251" t="s">
        <v>363</v>
      </c>
    </row>
    <row r="118" spans="2:31" ht="8.25" customHeight="1" x14ac:dyDescent="0.2">
      <c r="B118" s="10"/>
      <c r="Q118" s="29"/>
      <c r="R118" s="14"/>
      <c r="AD118" s="252"/>
      <c r="AE118" s="251" t="s">
        <v>364</v>
      </c>
    </row>
    <row r="119" spans="2:31" ht="14.25" x14ac:dyDescent="0.2">
      <c r="B119" s="10"/>
      <c r="C119" s="1" t="s">
        <v>301</v>
      </c>
      <c r="D119" t="s">
        <v>297</v>
      </c>
      <c r="G119" s="267" t="s">
        <v>288</v>
      </c>
      <c r="H119" s="267"/>
      <c r="I119" s="267"/>
      <c r="J119" s="267"/>
      <c r="K119" s="267"/>
      <c r="L119" s="267"/>
      <c r="M119" s="267"/>
      <c r="N119" s="100"/>
      <c r="O119" s="88"/>
      <c r="Q119" s="88"/>
      <c r="R119" s="14"/>
      <c r="AD119" s="252"/>
      <c r="AE119" s="251" t="s">
        <v>365</v>
      </c>
    </row>
    <row r="120" spans="2:31" ht="4.5" customHeight="1" x14ac:dyDescent="0.2">
      <c r="B120" s="10"/>
      <c r="Q120" s="29"/>
      <c r="R120" s="14"/>
      <c r="AD120" s="252"/>
      <c r="AE120" s="251" t="s">
        <v>370</v>
      </c>
    </row>
    <row r="121" spans="2:31" ht="14.25" customHeight="1" x14ac:dyDescent="0.2">
      <c r="B121" s="10"/>
      <c r="G121" s="267" t="s">
        <v>288</v>
      </c>
      <c r="H121" s="267"/>
      <c r="I121" s="267"/>
      <c r="J121" s="267"/>
      <c r="K121" s="267"/>
      <c r="L121" s="267"/>
      <c r="M121" s="267"/>
      <c r="O121" s="88"/>
      <c r="Q121" s="88"/>
      <c r="R121" s="14"/>
      <c r="AD121" s="252"/>
    </row>
    <row r="122" spans="2:31" ht="4.5" customHeight="1" x14ac:dyDescent="0.2">
      <c r="B122" s="10"/>
      <c r="Q122" s="29"/>
      <c r="R122" s="14"/>
      <c r="AD122" s="252"/>
    </row>
    <row r="123" spans="2:31" ht="14.25" customHeight="1" x14ac:dyDescent="0.2">
      <c r="B123" s="10"/>
      <c r="G123" s="267" t="s">
        <v>288</v>
      </c>
      <c r="H123" s="267"/>
      <c r="I123" s="267"/>
      <c r="J123" s="267"/>
      <c r="K123" s="267"/>
      <c r="L123" s="267"/>
      <c r="M123" s="267"/>
      <c r="O123" s="88"/>
      <c r="Q123" s="88"/>
      <c r="R123" s="14"/>
      <c r="AD123" s="252"/>
    </row>
    <row r="124" spans="2:31" ht="4.5" customHeight="1" x14ac:dyDescent="0.2">
      <c r="B124" s="10"/>
      <c r="Q124" s="29"/>
      <c r="R124" s="14"/>
      <c r="AD124" s="252"/>
    </row>
    <row r="125" spans="2:31" ht="14.25" customHeight="1" x14ac:dyDescent="0.2">
      <c r="B125" s="10"/>
      <c r="G125" s="267" t="s">
        <v>288</v>
      </c>
      <c r="H125" s="267"/>
      <c r="I125" s="267"/>
      <c r="J125" s="267"/>
      <c r="K125" s="267"/>
      <c r="L125" s="267"/>
      <c r="M125" s="267"/>
      <c r="O125" s="88"/>
      <c r="Q125" s="88"/>
      <c r="R125" s="14"/>
      <c r="AD125" s="252"/>
    </row>
    <row r="126" spans="2:31" ht="4.5" customHeight="1" x14ac:dyDescent="0.2">
      <c r="B126" s="10"/>
      <c r="Q126" s="29"/>
      <c r="R126" s="14"/>
      <c r="AD126" s="252"/>
    </row>
    <row r="127" spans="2:31" ht="14.25" customHeight="1" x14ac:dyDescent="0.2">
      <c r="B127" s="10"/>
      <c r="G127" s="267" t="s">
        <v>288</v>
      </c>
      <c r="H127" s="267"/>
      <c r="I127" s="267"/>
      <c r="J127" s="267"/>
      <c r="K127" s="267"/>
      <c r="L127" s="267"/>
      <c r="M127" s="267"/>
      <c r="O127" s="88"/>
      <c r="Q127" s="88"/>
      <c r="R127" s="14"/>
      <c r="AD127" s="252"/>
    </row>
    <row r="128" spans="2:31" ht="4.5" customHeight="1" x14ac:dyDescent="0.2">
      <c r="B128" s="10"/>
      <c r="Q128" s="29"/>
      <c r="R128" s="14"/>
      <c r="AD128" s="252"/>
    </row>
    <row r="129" spans="2:31" ht="14.25" customHeight="1" x14ac:dyDescent="0.2">
      <c r="B129" s="10"/>
      <c r="G129" s="267" t="s">
        <v>288</v>
      </c>
      <c r="H129" s="267"/>
      <c r="I129" s="267"/>
      <c r="J129" s="267"/>
      <c r="K129" s="267"/>
      <c r="L129" s="267"/>
      <c r="M129" s="267"/>
      <c r="O129" s="88"/>
      <c r="Q129" s="88"/>
      <c r="R129" s="14"/>
      <c r="AD129" s="252"/>
    </row>
    <row r="130" spans="2:31" ht="4.5" customHeight="1" x14ac:dyDescent="0.2">
      <c r="B130" s="10"/>
      <c r="Q130" s="29"/>
      <c r="R130" s="14"/>
      <c r="AD130" s="252"/>
    </row>
    <row r="131" spans="2:31" ht="14.25" customHeight="1" x14ac:dyDescent="0.2">
      <c r="B131" s="10"/>
      <c r="G131" s="267" t="s">
        <v>288</v>
      </c>
      <c r="H131" s="267"/>
      <c r="I131" s="267"/>
      <c r="J131" s="267"/>
      <c r="K131" s="267"/>
      <c r="L131" s="267"/>
      <c r="M131" s="267"/>
      <c r="O131" s="88"/>
      <c r="Q131" s="88"/>
      <c r="R131" s="14"/>
      <c r="AD131" s="252"/>
    </row>
    <row r="132" spans="2:31" ht="4.5" customHeight="1" x14ac:dyDescent="0.2">
      <c r="B132" s="10"/>
      <c r="Q132" s="29"/>
      <c r="R132" s="14"/>
      <c r="AD132" s="252"/>
    </row>
    <row r="133" spans="2:31" ht="14.25" customHeight="1" x14ac:dyDescent="0.2">
      <c r="B133" s="10"/>
      <c r="G133" s="267" t="s">
        <v>288</v>
      </c>
      <c r="H133" s="267"/>
      <c r="I133" s="267"/>
      <c r="J133" s="267"/>
      <c r="K133" s="267"/>
      <c r="L133" s="267"/>
      <c r="M133" s="267"/>
      <c r="O133" s="88"/>
      <c r="Q133" s="88"/>
      <c r="R133" s="14"/>
      <c r="AD133" s="252"/>
    </row>
    <row r="134" spans="2:31" ht="4.5" customHeight="1" x14ac:dyDescent="0.2">
      <c r="B134" s="10"/>
      <c r="Q134" s="29"/>
      <c r="R134" s="14"/>
      <c r="AD134" s="252"/>
    </row>
    <row r="135" spans="2:31" ht="14.25" customHeight="1" x14ac:dyDescent="0.2">
      <c r="B135" s="10"/>
      <c r="G135" s="267" t="s">
        <v>288</v>
      </c>
      <c r="H135" s="267"/>
      <c r="I135" s="267"/>
      <c r="J135" s="267"/>
      <c r="K135" s="267"/>
      <c r="L135" s="267"/>
      <c r="M135" s="267"/>
      <c r="O135" s="88"/>
      <c r="Q135" s="88"/>
      <c r="R135" s="14"/>
      <c r="AD135" s="252"/>
    </row>
    <row r="136" spans="2:31" ht="4.5" customHeight="1" x14ac:dyDescent="0.2">
      <c r="B136" s="10"/>
      <c r="Q136" s="29"/>
      <c r="R136" s="14"/>
      <c r="AD136" s="252"/>
    </row>
    <row r="137" spans="2:31" ht="14.25" x14ac:dyDescent="0.2">
      <c r="B137" s="10"/>
      <c r="G137" s="267" t="s">
        <v>288</v>
      </c>
      <c r="H137" s="267"/>
      <c r="I137" s="267"/>
      <c r="J137" s="267"/>
      <c r="K137" s="267"/>
      <c r="L137" s="267"/>
      <c r="M137" s="267"/>
      <c r="N137" s="100"/>
      <c r="O137" s="88"/>
      <c r="Q137" s="88"/>
      <c r="R137" s="14"/>
      <c r="AD137" s="252"/>
      <c r="AE137" s="251" t="s">
        <v>371</v>
      </c>
    </row>
    <row r="138" spans="2:31" ht="4.5" customHeight="1" thickBot="1" x14ac:dyDescent="0.25">
      <c r="B138" s="10"/>
      <c r="Q138" s="29"/>
      <c r="R138" s="14"/>
      <c r="AD138" s="252"/>
      <c r="AE138" s="251" t="s">
        <v>372</v>
      </c>
    </row>
    <row r="139" spans="2:31" ht="15.75" thickTop="1" thickBot="1" x14ac:dyDescent="0.25">
      <c r="B139" s="10"/>
      <c r="C139" s="89" t="s">
        <v>315</v>
      </c>
      <c r="D139" s="74" t="s">
        <v>311</v>
      </c>
      <c r="Q139" s="45">
        <f>SUM(Q109:Q137)</f>
        <v>100000</v>
      </c>
      <c r="R139" s="14"/>
      <c r="U139" s="5"/>
      <c r="AD139" s="252"/>
      <c r="AE139" s="251" t="s">
        <v>375</v>
      </c>
    </row>
    <row r="140" spans="2:31" ht="9.75" customHeight="1" thickTop="1" x14ac:dyDescent="0.2">
      <c r="B140" s="10"/>
      <c r="Q140" s="29"/>
      <c r="R140" s="14"/>
      <c r="AD140" s="252"/>
      <c r="AE140" s="251" t="s">
        <v>377</v>
      </c>
    </row>
    <row r="141" spans="2:31" ht="14.25" x14ac:dyDescent="0.2">
      <c r="B141" s="10"/>
      <c r="C141" s="1" t="s">
        <v>302</v>
      </c>
      <c r="D141" t="s">
        <v>287</v>
      </c>
      <c r="G141" s="267" t="s">
        <v>288</v>
      </c>
      <c r="H141" s="267"/>
      <c r="I141" s="267"/>
      <c r="J141" s="267"/>
      <c r="K141" s="267"/>
      <c r="L141" s="267"/>
      <c r="M141" s="267"/>
      <c r="N141" s="100"/>
      <c r="O141" s="88"/>
      <c r="Q141" s="88">
        <v>100000</v>
      </c>
      <c r="R141" s="14"/>
      <c r="AD141" s="252"/>
      <c r="AE141" s="251" t="s">
        <v>288</v>
      </c>
    </row>
    <row r="142" spans="2:31" ht="4.5" customHeight="1" x14ac:dyDescent="0.2">
      <c r="B142" s="10"/>
      <c r="Q142" s="29"/>
      <c r="R142" s="14"/>
      <c r="AD142" s="252"/>
      <c r="AE142" s="251" t="s">
        <v>366</v>
      </c>
    </row>
    <row r="143" spans="2:31" ht="14.25" customHeight="1" x14ac:dyDescent="0.2">
      <c r="B143" s="10"/>
      <c r="G143" s="267" t="s">
        <v>288</v>
      </c>
      <c r="H143" s="267"/>
      <c r="I143" s="267"/>
      <c r="J143" s="267"/>
      <c r="K143" s="267"/>
      <c r="L143" s="267"/>
      <c r="M143" s="267"/>
      <c r="O143" s="88"/>
      <c r="Q143" s="88"/>
      <c r="R143" s="14"/>
      <c r="AD143" s="252"/>
    </row>
    <row r="144" spans="2:31" ht="4.5" customHeight="1" x14ac:dyDescent="0.2">
      <c r="B144" s="10"/>
      <c r="Q144" s="29"/>
      <c r="R144" s="14"/>
      <c r="AD144" s="252"/>
    </row>
    <row r="145" spans="2:31" ht="14.25" customHeight="1" x14ac:dyDescent="0.2">
      <c r="B145" s="10"/>
      <c r="G145" s="267" t="s">
        <v>288</v>
      </c>
      <c r="H145" s="267"/>
      <c r="I145" s="267"/>
      <c r="J145" s="267"/>
      <c r="K145" s="267"/>
      <c r="L145" s="267"/>
      <c r="M145" s="267"/>
      <c r="O145" s="88"/>
      <c r="Q145" s="88"/>
      <c r="R145" s="14"/>
      <c r="AD145" s="252"/>
    </row>
    <row r="146" spans="2:31" ht="4.5" customHeight="1" x14ac:dyDescent="0.2">
      <c r="B146" s="10"/>
      <c r="Q146" s="29"/>
      <c r="R146" s="14"/>
      <c r="AD146" s="252"/>
    </row>
    <row r="147" spans="2:31" ht="13.5" customHeight="1" x14ac:dyDescent="0.2">
      <c r="B147" s="10"/>
      <c r="G147" s="267" t="s">
        <v>288</v>
      </c>
      <c r="H147" s="267"/>
      <c r="I147" s="267"/>
      <c r="J147" s="267"/>
      <c r="K147" s="267"/>
      <c r="L147" s="267"/>
      <c r="M147" s="267"/>
      <c r="O147" s="88"/>
      <c r="Q147" s="88"/>
      <c r="R147" s="14"/>
      <c r="AD147" s="252"/>
    </row>
    <row r="148" spans="2:31" ht="4.5" customHeight="1" x14ac:dyDescent="0.2">
      <c r="B148" s="10"/>
      <c r="Q148" s="29"/>
      <c r="R148" s="14"/>
      <c r="AD148" s="252"/>
    </row>
    <row r="149" spans="2:31" ht="14.25" x14ac:dyDescent="0.2">
      <c r="B149" s="10"/>
      <c r="G149" s="267" t="s">
        <v>288</v>
      </c>
      <c r="H149" s="267"/>
      <c r="I149" s="267"/>
      <c r="J149" s="267"/>
      <c r="K149" s="267"/>
      <c r="L149" s="267"/>
      <c r="M149" s="267"/>
      <c r="N149" s="100"/>
      <c r="O149" s="88"/>
      <c r="Q149" s="88"/>
      <c r="R149" s="14"/>
      <c r="AD149" s="252"/>
      <c r="AE149" s="251" t="s">
        <v>367</v>
      </c>
    </row>
    <row r="150" spans="2:31" ht="8.25" customHeight="1" x14ac:dyDescent="0.2">
      <c r="B150" s="10"/>
      <c r="Q150" s="29"/>
      <c r="R150" s="14"/>
      <c r="AD150" s="252"/>
      <c r="AE150" s="251" t="s">
        <v>368</v>
      </c>
    </row>
    <row r="151" spans="2:31" ht="14.25" x14ac:dyDescent="0.2">
      <c r="B151" s="10"/>
      <c r="C151" s="1" t="s">
        <v>303</v>
      </c>
      <c r="D151" t="s">
        <v>297</v>
      </c>
      <c r="G151" s="267" t="s">
        <v>288</v>
      </c>
      <c r="H151" s="267"/>
      <c r="I151" s="267"/>
      <c r="J151" s="267"/>
      <c r="K151" s="267"/>
      <c r="L151" s="267"/>
      <c r="M151" s="267"/>
      <c r="N151" s="100"/>
      <c r="O151" s="88"/>
      <c r="Q151" s="88"/>
      <c r="R151" s="14"/>
      <c r="AD151" s="252"/>
      <c r="AE151" s="251" t="s">
        <v>369</v>
      </c>
    </row>
    <row r="152" spans="2:31" ht="3.75" customHeight="1" x14ac:dyDescent="0.2">
      <c r="B152" s="10"/>
      <c r="G152" s="100"/>
      <c r="H152" s="100"/>
      <c r="I152" s="100"/>
      <c r="J152" s="100"/>
      <c r="K152" s="100"/>
      <c r="L152" s="100"/>
      <c r="M152" s="100"/>
      <c r="N152" s="100"/>
      <c r="O152" s="101"/>
      <c r="Q152" s="101"/>
      <c r="R152" s="14"/>
      <c r="AD152" s="252"/>
    </row>
    <row r="153" spans="2:31" ht="14.25" customHeight="1" x14ac:dyDescent="0.2">
      <c r="B153" s="10"/>
      <c r="G153" s="267" t="s">
        <v>288</v>
      </c>
      <c r="H153" s="267"/>
      <c r="I153" s="267"/>
      <c r="J153" s="267"/>
      <c r="K153" s="267"/>
      <c r="L153" s="267"/>
      <c r="M153" s="267"/>
      <c r="N153" s="100"/>
      <c r="O153" s="88"/>
      <c r="Q153" s="88"/>
      <c r="R153" s="14"/>
      <c r="AD153" s="252"/>
    </row>
    <row r="154" spans="2:31" ht="3.75" customHeight="1" x14ac:dyDescent="0.2">
      <c r="B154" s="10"/>
      <c r="G154" s="100"/>
      <c r="H154" s="100"/>
      <c r="I154" s="100"/>
      <c r="J154" s="100"/>
      <c r="K154" s="100"/>
      <c r="L154" s="100"/>
      <c r="M154" s="100"/>
      <c r="N154" s="100"/>
      <c r="O154" s="101"/>
      <c r="Q154" s="101"/>
      <c r="R154" s="14"/>
      <c r="AD154" s="252"/>
    </row>
    <row r="155" spans="2:31" ht="14.25" customHeight="1" x14ac:dyDescent="0.2">
      <c r="B155" s="10"/>
      <c r="G155" s="267" t="s">
        <v>288</v>
      </c>
      <c r="H155" s="267"/>
      <c r="I155" s="267"/>
      <c r="J155" s="267"/>
      <c r="K155" s="267"/>
      <c r="L155" s="267"/>
      <c r="M155" s="267"/>
      <c r="N155" s="100"/>
      <c r="O155" s="88"/>
      <c r="Q155" s="88"/>
      <c r="R155" s="14"/>
      <c r="AD155" s="252"/>
    </row>
    <row r="156" spans="2:31" ht="3.75" customHeight="1" x14ac:dyDescent="0.2">
      <c r="B156" s="10"/>
      <c r="G156" s="100"/>
      <c r="H156" s="100"/>
      <c r="I156" s="100"/>
      <c r="J156" s="100"/>
      <c r="K156" s="100"/>
      <c r="L156" s="100"/>
      <c r="M156" s="100"/>
      <c r="N156" s="100"/>
      <c r="O156" s="101"/>
      <c r="Q156" s="101"/>
      <c r="R156" s="14"/>
      <c r="AD156" s="252"/>
    </row>
    <row r="157" spans="2:31" ht="14.25" customHeight="1" x14ac:dyDescent="0.2">
      <c r="B157" s="10"/>
      <c r="G157" s="267" t="s">
        <v>288</v>
      </c>
      <c r="H157" s="267"/>
      <c r="I157" s="267"/>
      <c r="J157" s="267"/>
      <c r="K157" s="267"/>
      <c r="L157" s="267"/>
      <c r="M157" s="267"/>
      <c r="N157" s="100"/>
      <c r="O157" s="88"/>
      <c r="Q157" s="88"/>
      <c r="R157" s="14"/>
      <c r="AD157" s="252"/>
    </row>
    <row r="158" spans="2:31" ht="3.75" customHeight="1" x14ac:dyDescent="0.2">
      <c r="B158" s="10"/>
      <c r="G158" s="100"/>
      <c r="H158" s="100"/>
      <c r="I158" s="100"/>
      <c r="J158" s="100"/>
      <c r="K158" s="100"/>
      <c r="L158" s="100"/>
      <c r="M158" s="100"/>
      <c r="N158" s="100"/>
      <c r="O158" s="101"/>
      <c r="Q158" s="101"/>
      <c r="R158" s="14"/>
      <c r="AD158" s="252"/>
    </row>
    <row r="159" spans="2:31" ht="14.25" customHeight="1" x14ac:dyDescent="0.2">
      <c r="B159" s="10"/>
      <c r="G159" s="267" t="s">
        <v>288</v>
      </c>
      <c r="H159" s="267"/>
      <c r="I159" s="267"/>
      <c r="J159" s="267"/>
      <c r="K159" s="267"/>
      <c r="L159" s="267"/>
      <c r="M159" s="267"/>
      <c r="N159" s="100"/>
      <c r="O159" s="88"/>
      <c r="Q159" s="88"/>
      <c r="R159" s="14"/>
      <c r="AD159" s="252"/>
    </row>
    <row r="160" spans="2:31" ht="3.75" customHeight="1" x14ac:dyDescent="0.2">
      <c r="B160" s="10"/>
      <c r="G160" s="100"/>
      <c r="H160" s="100"/>
      <c r="I160" s="100"/>
      <c r="J160" s="100"/>
      <c r="K160" s="100"/>
      <c r="L160" s="100"/>
      <c r="M160" s="100"/>
      <c r="N160" s="100"/>
      <c r="O160" s="101"/>
      <c r="Q160" s="101"/>
      <c r="R160" s="14"/>
      <c r="AD160" s="252"/>
    </row>
    <row r="161" spans="2:31" ht="14.25" customHeight="1" x14ac:dyDescent="0.2">
      <c r="B161" s="10"/>
      <c r="G161" s="267" t="s">
        <v>288</v>
      </c>
      <c r="H161" s="267"/>
      <c r="I161" s="267"/>
      <c r="J161" s="267"/>
      <c r="K161" s="267"/>
      <c r="L161" s="267"/>
      <c r="M161" s="267"/>
      <c r="N161" s="100"/>
      <c r="O161" s="88"/>
      <c r="Q161" s="88"/>
      <c r="R161" s="14"/>
      <c r="AD161" s="252"/>
    </row>
    <row r="162" spans="2:31" ht="3.75" customHeight="1" x14ac:dyDescent="0.2">
      <c r="B162" s="10"/>
      <c r="G162" s="100"/>
      <c r="H162" s="100"/>
      <c r="I162" s="100"/>
      <c r="J162" s="100"/>
      <c r="K162" s="100"/>
      <c r="L162" s="100"/>
      <c r="M162" s="100"/>
      <c r="N162" s="100"/>
      <c r="O162" s="101"/>
      <c r="Q162" s="101"/>
      <c r="R162" s="14"/>
      <c r="AD162" s="252"/>
    </row>
    <row r="163" spans="2:31" ht="14.25" customHeight="1" x14ac:dyDescent="0.2">
      <c r="B163" s="10"/>
      <c r="G163" s="267" t="s">
        <v>288</v>
      </c>
      <c r="H163" s="267"/>
      <c r="I163" s="267"/>
      <c r="J163" s="267"/>
      <c r="K163" s="267"/>
      <c r="L163" s="267"/>
      <c r="M163" s="267"/>
      <c r="N163" s="100"/>
      <c r="O163" s="88"/>
      <c r="Q163" s="88"/>
      <c r="R163" s="14"/>
      <c r="AD163" s="252"/>
    </row>
    <row r="164" spans="2:31" ht="3.75" customHeight="1" x14ac:dyDescent="0.2">
      <c r="B164" s="10"/>
      <c r="G164" s="100"/>
      <c r="H164" s="100"/>
      <c r="I164" s="100"/>
      <c r="J164" s="100"/>
      <c r="K164" s="100"/>
      <c r="L164" s="100"/>
      <c r="M164" s="100"/>
      <c r="N164" s="100"/>
      <c r="O164" s="101"/>
      <c r="Q164" s="101"/>
      <c r="R164" s="14"/>
      <c r="AD164" s="252"/>
    </row>
    <row r="165" spans="2:31" ht="14.25" customHeight="1" x14ac:dyDescent="0.2">
      <c r="B165" s="10"/>
      <c r="G165" s="267" t="s">
        <v>288</v>
      </c>
      <c r="H165" s="267"/>
      <c r="I165" s="267"/>
      <c r="J165" s="267"/>
      <c r="K165" s="267"/>
      <c r="L165" s="267"/>
      <c r="M165" s="267"/>
      <c r="N165" s="100"/>
      <c r="O165" s="88"/>
      <c r="Q165" s="88"/>
      <c r="R165" s="14"/>
      <c r="AD165" s="252"/>
    </row>
    <row r="166" spans="2:31" ht="3.75" customHeight="1" x14ac:dyDescent="0.2">
      <c r="B166" s="10"/>
      <c r="G166" s="100"/>
      <c r="H166" s="100"/>
      <c r="I166" s="100"/>
      <c r="J166" s="100"/>
      <c r="K166" s="100"/>
      <c r="L166" s="100"/>
      <c r="M166" s="100"/>
      <c r="N166" s="100"/>
      <c r="O166" s="101"/>
      <c r="Q166" s="101"/>
      <c r="R166" s="14"/>
      <c r="AD166" s="252"/>
    </row>
    <row r="167" spans="2:31" ht="14.25" x14ac:dyDescent="0.2">
      <c r="B167" s="10"/>
      <c r="G167" s="267" t="s">
        <v>288</v>
      </c>
      <c r="H167" s="267"/>
      <c r="I167" s="267"/>
      <c r="J167" s="267"/>
      <c r="K167" s="267"/>
      <c r="L167" s="267"/>
      <c r="M167" s="267"/>
      <c r="N167" s="100"/>
      <c r="O167" s="88"/>
      <c r="Q167" s="88"/>
      <c r="R167" s="14"/>
      <c r="AD167" s="252"/>
    </row>
    <row r="168" spans="2:31" ht="3.75" customHeight="1" x14ac:dyDescent="0.2">
      <c r="B168" s="10"/>
      <c r="G168" s="100"/>
      <c r="H168" s="100"/>
      <c r="I168" s="100"/>
      <c r="J168" s="100"/>
      <c r="K168" s="100"/>
      <c r="L168" s="100"/>
      <c r="M168" s="100"/>
      <c r="N168" s="100"/>
      <c r="O168" s="101"/>
      <c r="Q168" s="101"/>
      <c r="R168" s="14"/>
      <c r="AD168" s="252"/>
    </row>
    <row r="169" spans="2:31" ht="14.25" x14ac:dyDescent="0.2">
      <c r="B169" s="10"/>
      <c r="G169" s="267" t="s">
        <v>288</v>
      </c>
      <c r="H169" s="267"/>
      <c r="I169" s="267"/>
      <c r="J169" s="267"/>
      <c r="K169" s="267"/>
      <c r="L169" s="267"/>
      <c r="M169" s="267"/>
      <c r="N169" s="100"/>
      <c r="O169" s="88"/>
      <c r="Q169" s="88"/>
      <c r="R169" s="14"/>
      <c r="AD169" s="252"/>
    </row>
    <row r="170" spans="2:31" ht="3.75" customHeight="1" thickBot="1" x14ac:dyDescent="0.25">
      <c r="B170" s="10"/>
      <c r="Q170" s="29"/>
      <c r="R170" s="14"/>
      <c r="AD170" s="252"/>
      <c r="AE170" s="251" t="s">
        <v>373</v>
      </c>
    </row>
    <row r="171" spans="2:31" ht="15.75" thickTop="1" thickBot="1" x14ac:dyDescent="0.25">
      <c r="B171" s="10"/>
      <c r="C171" s="89" t="s">
        <v>317</v>
      </c>
      <c r="D171" s="74" t="s">
        <v>316</v>
      </c>
      <c r="Q171" s="45">
        <f>SUM(Q141:Q169)</f>
        <v>100000</v>
      </c>
      <c r="R171" s="14"/>
      <c r="U171" s="5"/>
      <c r="AD171" s="252"/>
      <c r="AE171" s="251" t="s">
        <v>374</v>
      </c>
    </row>
    <row r="172" spans="2:31" ht="9.75" customHeight="1" thickTop="1" x14ac:dyDescent="0.2">
      <c r="B172" s="10"/>
      <c r="Q172" s="29"/>
      <c r="R172" s="14"/>
      <c r="AD172" s="252"/>
      <c r="AE172" s="251" t="s">
        <v>376</v>
      </c>
    </row>
    <row r="173" spans="2:31" ht="14.25" x14ac:dyDescent="0.2">
      <c r="B173" s="10"/>
      <c r="C173" s="1" t="s">
        <v>304</v>
      </c>
      <c r="D173" t="s">
        <v>287</v>
      </c>
      <c r="G173" s="267" t="s">
        <v>288</v>
      </c>
      <c r="H173" s="267"/>
      <c r="I173" s="267"/>
      <c r="J173" s="267"/>
      <c r="K173" s="267"/>
      <c r="L173" s="267"/>
      <c r="M173" s="267"/>
      <c r="N173" s="100"/>
      <c r="O173" s="88"/>
      <c r="Q173" s="88">
        <v>100000</v>
      </c>
      <c r="R173" s="14"/>
      <c r="AD173" s="252"/>
      <c r="AE173" s="251" t="s">
        <v>378</v>
      </c>
    </row>
    <row r="174" spans="2:31" ht="3.75" customHeight="1" x14ac:dyDescent="0.2">
      <c r="B174" s="10"/>
      <c r="Q174" s="29"/>
      <c r="R174" s="14"/>
      <c r="AD174" s="252"/>
      <c r="AE174" s="251" t="s">
        <v>288</v>
      </c>
    </row>
    <row r="175" spans="2:31" ht="14.25" customHeight="1" x14ac:dyDescent="0.2">
      <c r="B175" s="10"/>
      <c r="G175" s="267" t="s">
        <v>288</v>
      </c>
      <c r="H175" s="267"/>
      <c r="I175" s="267"/>
      <c r="J175" s="267"/>
      <c r="K175" s="267"/>
      <c r="L175" s="267"/>
      <c r="M175" s="267"/>
      <c r="O175" s="88"/>
      <c r="Q175" s="88"/>
      <c r="R175" s="14"/>
      <c r="AD175" s="252"/>
    </row>
    <row r="176" spans="2:31" ht="3.75" customHeight="1" x14ac:dyDescent="0.2">
      <c r="B176" s="10"/>
      <c r="Q176" s="29"/>
      <c r="R176" s="14"/>
      <c r="AD176" s="252"/>
    </row>
    <row r="177" spans="2:31" ht="14.25" customHeight="1" x14ac:dyDescent="0.2">
      <c r="B177" s="10"/>
      <c r="G177" s="267" t="s">
        <v>288</v>
      </c>
      <c r="H177" s="267"/>
      <c r="I177" s="267"/>
      <c r="J177" s="267"/>
      <c r="K177" s="267"/>
      <c r="L177" s="267"/>
      <c r="M177" s="267"/>
      <c r="O177" s="88"/>
      <c r="Q177" s="88"/>
      <c r="R177" s="14"/>
      <c r="AD177" s="252"/>
    </row>
    <row r="178" spans="2:31" ht="3.75" customHeight="1" x14ac:dyDescent="0.2">
      <c r="B178" s="10"/>
      <c r="Q178" s="29"/>
      <c r="R178" s="14"/>
      <c r="AD178" s="252"/>
    </row>
    <row r="179" spans="2:31" ht="14.25" customHeight="1" x14ac:dyDescent="0.2">
      <c r="B179" s="10"/>
      <c r="G179" s="267" t="s">
        <v>288</v>
      </c>
      <c r="H179" s="267"/>
      <c r="I179" s="267"/>
      <c r="J179" s="267"/>
      <c r="K179" s="267"/>
      <c r="L179" s="267"/>
      <c r="M179" s="267"/>
      <c r="O179" s="88"/>
      <c r="Q179" s="88"/>
      <c r="R179" s="14"/>
      <c r="AD179" s="252"/>
    </row>
    <row r="180" spans="2:31" ht="3.75" customHeight="1" x14ac:dyDescent="0.2">
      <c r="B180" s="10"/>
      <c r="Q180" s="29"/>
      <c r="R180" s="14"/>
      <c r="AD180" s="252"/>
    </row>
    <row r="181" spans="2:31" ht="14.25" customHeight="1" x14ac:dyDescent="0.2">
      <c r="B181" s="10"/>
      <c r="G181" s="267" t="s">
        <v>288</v>
      </c>
      <c r="H181" s="267"/>
      <c r="I181" s="267"/>
      <c r="J181" s="267"/>
      <c r="K181" s="267"/>
      <c r="L181" s="267"/>
      <c r="M181" s="267"/>
      <c r="O181" s="88"/>
      <c r="Q181" s="88"/>
      <c r="R181" s="14"/>
      <c r="AD181" s="252"/>
    </row>
    <row r="182" spans="2:31" ht="8.25" customHeight="1" x14ac:dyDescent="0.2">
      <c r="B182" s="10"/>
      <c r="Q182" s="29"/>
      <c r="R182" s="14"/>
      <c r="AD182" s="252"/>
    </row>
    <row r="183" spans="2:31" ht="14.25" x14ac:dyDescent="0.2">
      <c r="B183" s="10"/>
      <c r="C183" s="1" t="s">
        <v>306</v>
      </c>
      <c r="D183" t="s">
        <v>297</v>
      </c>
      <c r="G183" s="267" t="s">
        <v>288</v>
      </c>
      <c r="H183" s="267"/>
      <c r="I183" s="267"/>
      <c r="J183" s="267"/>
      <c r="K183" s="267"/>
      <c r="L183" s="267"/>
      <c r="M183" s="267"/>
      <c r="N183" s="100"/>
      <c r="O183" s="88"/>
      <c r="Q183" s="88"/>
      <c r="R183" s="14"/>
      <c r="AD183" s="252" t="s">
        <v>379</v>
      </c>
      <c r="AE183" s="251" t="s">
        <v>380</v>
      </c>
    </row>
    <row r="184" spans="2:31" ht="3.75" customHeight="1" x14ac:dyDescent="0.2">
      <c r="B184" s="10"/>
      <c r="G184" s="100"/>
      <c r="H184" s="100"/>
      <c r="I184" s="100"/>
      <c r="J184" s="100"/>
      <c r="K184" s="100"/>
      <c r="L184" s="100"/>
      <c r="M184" s="100"/>
      <c r="N184" s="100"/>
      <c r="O184" s="101"/>
      <c r="Q184" s="101"/>
      <c r="R184" s="14"/>
      <c r="AD184" s="252"/>
    </row>
    <row r="185" spans="2:31" ht="14.25" x14ac:dyDescent="0.2">
      <c r="B185" s="10"/>
      <c r="G185" s="267" t="s">
        <v>288</v>
      </c>
      <c r="H185" s="267"/>
      <c r="I185" s="267"/>
      <c r="J185" s="267"/>
      <c r="K185" s="267"/>
      <c r="L185" s="267"/>
      <c r="M185" s="267"/>
      <c r="N185" s="100"/>
      <c r="O185" s="88"/>
      <c r="Q185" s="88"/>
      <c r="R185" s="14"/>
      <c r="AD185" s="252"/>
    </row>
    <row r="186" spans="2:31" ht="3.75" customHeight="1" x14ac:dyDescent="0.2">
      <c r="B186" s="10"/>
      <c r="G186" s="100"/>
      <c r="H186" s="100"/>
      <c r="I186" s="100"/>
      <c r="J186" s="100"/>
      <c r="K186" s="100"/>
      <c r="L186" s="100"/>
      <c r="M186" s="100"/>
      <c r="N186" s="100"/>
      <c r="O186" s="101"/>
      <c r="Q186" s="101"/>
      <c r="R186" s="14"/>
      <c r="AD186" s="252"/>
    </row>
    <row r="187" spans="2:31" ht="14.25" customHeight="1" x14ac:dyDescent="0.2">
      <c r="B187" s="10"/>
      <c r="G187" s="267" t="s">
        <v>288</v>
      </c>
      <c r="H187" s="267"/>
      <c r="I187" s="267"/>
      <c r="J187" s="267"/>
      <c r="K187" s="267"/>
      <c r="L187" s="267"/>
      <c r="M187" s="267"/>
      <c r="O187" s="88"/>
      <c r="Q187" s="88"/>
      <c r="R187" s="14"/>
      <c r="AD187" s="252"/>
      <c r="AE187" s="251" t="s">
        <v>381</v>
      </c>
    </row>
    <row r="188" spans="2:31" ht="3.75" customHeight="1" x14ac:dyDescent="0.2">
      <c r="B188" s="10"/>
      <c r="Q188" s="29"/>
      <c r="R188" s="14"/>
      <c r="AD188" s="252"/>
      <c r="AE188" s="251" t="s">
        <v>382</v>
      </c>
    </row>
    <row r="189" spans="2:31" ht="14.25" customHeight="1" x14ac:dyDescent="0.2">
      <c r="B189" s="10"/>
      <c r="G189" s="267" t="s">
        <v>288</v>
      </c>
      <c r="H189" s="267"/>
      <c r="I189" s="267"/>
      <c r="J189" s="267"/>
      <c r="K189" s="267"/>
      <c r="L189" s="267"/>
      <c r="M189" s="267"/>
      <c r="O189" s="88"/>
      <c r="Q189" s="88"/>
      <c r="R189" s="14"/>
      <c r="AD189" s="252"/>
    </row>
    <row r="190" spans="2:31" ht="3.75" customHeight="1" x14ac:dyDescent="0.2">
      <c r="B190" s="10"/>
      <c r="Q190" s="29"/>
      <c r="R190" s="14"/>
      <c r="AD190" s="252"/>
    </row>
    <row r="191" spans="2:31" ht="14.25" customHeight="1" x14ac:dyDescent="0.2">
      <c r="B191" s="10"/>
      <c r="G191" s="267" t="s">
        <v>288</v>
      </c>
      <c r="H191" s="267"/>
      <c r="I191" s="267"/>
      <c r="J191" s="267"/>
      <c r="K191" s="267"/>
      <c r="L191" s="267"/>
      <c r="M191" s="267"/>
      <c r="O191" s="88"/>
      <c r="Q191" s="88"/>
      <c r="R191" s="14"/>
      <c r="AD191" s="252"/>
    </row>
    <row r="192" spans="2:31" ht="3.75" customHeight="1" x14ac:dyDescent="0.2">
      <c r="B192" s="10"/>
      <c r="Q192" s="29"/>
      <c r="R192" s="14"/>
      <c r="AD192" s="252"/>
    </row>
    <row r="193" spans="2:31" ht="14.25" customHeight="1" x14ac:dyDescent="0.2">
      <c r="B193" s="10"/>
      <c r="G193" s="267" t="s">
        <v>288</v>
      </c>
      <c r="H193" s="267"/>
      <c r="I193" s="267"/>
      <c r="J193" s="267"/>
      <c r="K193" s="267"/>
      <c r="L193" s="267"/>
      <c r="M193" s="267"/>
      <c r="O193" s="88"/>
      <c r="Q193" s="88"/>
      <c r="R193" s="14"/>
      <c r="AD193" s="252"/>
    </row>
    <row r="194" spans="2:31" ht="3.75" customHeight="1" x14ac:dyDescent="0.2">
      <c r="B194" s="10"/>
      <c r="G194" s="100"/>
      <c r="H194" s="100"/>
      <c r="I194" s="100"/>
      <c r="J194" s="100"/>
      <c r="K194" s="100"/>
      <c r="L194" s="100"/>
      <c r="M194" s="100"/>
      <c r="O194" s="101"/>
      <c r="Q194" s="101"/>
      <c r="R194" s="14"/>
      <c r="AD194" s="252"/>
    </row>
    <row r="195" spans="2:31" ht="14.25" customHeight="1" x14ac:dyDescent="0.2">
      <c r="B195" s="10"/>
      <c r="G195" s="267" t="s">
        <v>288</v>
      </c>
      <c r="H195" s="267"/>
      <c r="I195" s="267"/>
      <c r="J195" s="267"/>
      <c r="K195" s="267"/>
      <c r="L195" s="267"/>
      <c r="M195" s="267"/>
      <c r="O195" s="88"/>
      <c r="Q195" s="88"/>
      <c r="R195" s="14"/>
      <c r="AD195" s="252"/>
    </row>
    <row r="196" spans="2:31" ht="3.75" customHeight="1" x14ac:dyDescent="0.2">
      <c r="B196" s="10"/>
      <c r="G196" s="100"/>
      <c r="H196" s="100"/>
      <c r="I196" s="100"/>
      <c r="J196" s="100"/>
      <c r="K196" s="100"/>
      <c r="L196" s="100"/>
      <c r="M196" s="100"/>
      <c r="O196" s="101"/>
      <c r="Q196" s="101"/>
      <c r="R196" s="14"/>
      <c r="AD196" s="252"/>
    </row>
    <row r="197" spans="2:31" ht="14.25" customHeight="1" x14ac:dyDescent="0.2">
      <c r="B197" s="10"/>
      <c r="G197" s="267" t="s">
        <v>288</v>
      </c>
      <c r="H197" s="267"/>
      <c r="I197" s="267"/>
      <c r="J197" s="267"/>
      <c r="K197" s="267"/>
      <c r="L197" s="267"/>
      <c r="M197" s="267"/>
      <c r="O197" s="88"/>
      <c r="Q197" s="88"/>
      <c r="R197" s="14"/>
      <c r="AD197" s="252"/>
    </row>
    <row r="198" spans="2:31" ht="3.75" customHeight="1" x14ac:dyDescent="0.2">
      <c r="B198" s="10"/>
      <c r="G198" s="100"/>
      <c r="H198" s="100"/>
      <c r="I198" s="100"/>
      <c r="J198" s="100"/>
      <c r="K198" s="100"/>
      <c r="L198" s="100"/>
      <c r="M198" s="100"/>
      <c r="O198" s="101"/>
      <c r="Q198" s="101"/>
      <c r="R198" s="14"/>
      <c r="AD198" s="252"/>
    </row>
    <row r="199" spans="2:31" ht="14.25" customHeight="1" x14ac:dyDescent="0.2">
      <c r="B199" s="10"/>
      <c r="G199" s="267" t="s">
        <v>288</v>
      </c>
      <c r="H199" s="267"/>
      <c r="I199" s="267"/>
      <c r="J199" s="267"/>
      <c r="K199" s="267"/>
      <c r="L199" s="267"/>
      <c r="M199" s="267"/>
      <c r="O199" s="88"/>
      <c r="Q199" s="88"/>
      <c r="R199" s="14"/>
      <c r="AD199" s="252"/>
    </row>
    <row r="200" spans="2:31" ht="3.75" customHeight="1" x14ac:dyDescent="0.2">
      <c r="B200" s="10"/>
      <c r="G200" s="100"/>
      <c r="H200" s="100"/>
      <c r="I200" s="100"/>
      <c r="J200" s="100"/>
      <c r="K200" s="100"/>
      <c r="L200" s="100"/>
      <c r="M200" s="100"/>
      <c r="O200" s="101"/>
      <c r="Q200" s="101"/>
      <c r="R200" s="14"/>
      <c r="AD200" s="252"/>
    </row>
    <row r="201" spans="2:31" ht="14.25" customHeight="1" x14ac:dyDescent="0.2">
      <c r="B201" s="10"/>
      <c r="G201" s="267" t="s">
        <v>288</v>
      </c>
      <c r="H201" s="267"/>
      <c r="I201" s="267"/>
      <c r="J201" s="267"/>
      <c r="K201" s="267"/>
      <c r="L201" s="267"/>
      <c r="M201" s="267"/>
      <c r="O201" s="88"/>
      <c r="Q201" s="88"/>
      <c r="R201" s="14"/>
      <c r="AD201" s="252"/>
    </row>
    <row r="202" spans="2:31" ht="3.75" customHeight="1" thickBot="1" x14ac:dyDescent="0.25">
      <c r="B202" s="10"/>
      <c r="Q202" s="29"/>
      <c r="R202" s="14"/>
      <c r="AD202" s="252"/>
    </row>
    <row r="203" spans="2:31" ht="15.75" thickTop="1" thickBot="1" x14ac:dyDescent="0.25">
      <c r="B203" s="10"/>
      <c r="C203" s="89" t="s">
        <v>319</v>
      </c>
      <c r="D203" s="74" t="s">
        <v>318</v>
      </c>
      <c r="Q203" s="45">
        <f>SUM(Q173:Q201,)</f>
        <v>100000</v>
      </c>
      <c r="R203" s="14"/>
      <c r="U203" s="5"/>
      <c r="AD203" s="252"/>
      <c r="AE203" s="251" t="s">
        <v>383</v>
      </c>
    </row>
    <row r="204" spans="2:31" ht="9.75" customHeight="1" thickTop="1" x14ac:dyDescent="0.2">
      <c r="B204" s="10"/>
      <c r="Q204" s="29"/>
      <c r="R204" s="14"/>
      <c r="AD204" s="252"/>
      <c r="AE204" s="251" t="s">
        <v>384</v>
      </c>
    </row>
    <row r="205" spans="2:31" ht="14.25" x14ac:dyDescent="0.2">
      <c r="B205" s="10"/>
      <c r="C205" s="1" t="s">
        <v>307</v>
      </c>
      <c r="D205" t="s">
        <v>287</v>
      </c>
      <c r="G205" s="267" t="s">
        <v>288</v>
      </c>
      <c r="H205" s="267"/>
      <c r="I205" s="267"/>
      <c r="J205" s="267"/>
      <c r="K205" s="267"/>
      <c r="L205" s="267"/>
      <c r="M205" s="267"/>
      <c r="N205" s="100"/>
      <c r="O205" s="88"/>
      <c r="Q205" s="88">
        <v>100000</v>
      </c>
      <c r="R205" s="14"/>
      <c r="AD205" s="252"/>
      <c r="AE205" s="251" t="s">
        <v>288</v>
      </c>
    </row>
    <row r="206" spans="2:31" ht="3.75" customHeight="1" x14ac:dyDescent="0.2">
      <c r="B206" s="10"/>
      <c r="G206" s="100"/>
      <c r="H206" s="100"/>
      <c r="I206" s="100"/>
      <c r="J206" s="100"/>
      <c r="K206" s="100"/>
      <c r="L206" s="100"/>
      <c r="M206" s="100"/>
      <c r="N206" s="100"/>
      <c r="O206" s="101"/>
      <c r="Q206" s="101"/>
      <c r="R206" s="14"/>
      <c r="AD206" s="252"/>
    </row>
    <row r="207" spans="2:31" ht="14.25" x14ac:dyDescent="0.2">
      <c r="B207" s="10"/>
      <c r="G207" s="267" t="s">
        <v>288</v>
      </c>
      <c r="H207" s="267"/>
      <c r="I207" s="267"/>
      <c r="J207" s="267"/>
      <c r="K207" s="267"/>
      <c r="L207" s="267"/>
      <c r="M207" s="267"/>
      <c r="N207" s="100"/>
      <c r="O207" s="88"/>
      <c r="Q207" s="88"/>
      <c r="R207" s="14"/>
      <c r="AD207" s="252"/>
    </row>
    <row r="208" spans="2:31" ht="3.75" customHeight="1" x14ac:dyDescent="0.2">
      <c r="B208" s="10"/>
      <c r="G208" s="100"/>
      <c r="H208" s="100"/>
      <c r="I208" s="100"/>
      <c r="J208" s="100"/>
      <c r="K208" s="100"/>
      <c r="L208" s="100"/>
      <c r="M208" s="100"/>
      <c r="N208" s="100"/>
      <c r="O208" s="101"/>
      <c r="Q208" s="101"/>
      <c r="R208" s="14"/>
      <c r="AD208" s="252"/>
    </row>
    <row r="209" spans="2:31" ht="14.25" x14ac:dyDescent="0.2">
      <c r="B209" s="10"/>
      <c r="G209" s="267" t="s">
        <v>288</v>
      </c>
      <c r="H209" s="267"/>
      <c r="I209" s="267"/>
      <c r="J209" s="267"/>
      <c r="K209" s="267"/>
      <c r="L209" s="267"/>
      <c r="M209" s="267"/>
      <c r="N209" s="100"/>
      <c r="O209" s="88"/>
      <c r="Q209" s="88"/>
      <c r="R209" s="14"/>
      <c r="AD209" s="252"/>
    </row>
    <row r="210" spans="2:31" ht="3.75" customHeight="1" x14ac:dyDescent="0.2">
      <c r="B210" s="10"/>
      <c r="G210" s="100"/>
      <c r="H210" s="100"/>
      <c r="I210" s="100"/>
      <c r="J210" s="100"/>
      <c r="K210" s="100"/>
      <c r="L210" s="100"/>
      <c r="M210" s="100"/>
      <c r="N210" s="100"/>
      <c r="O210" s="101"/>
      <c r="Q210" s="101"/>
      <c r="R210" s="14"/>
      <c r="AD210" s="252"/>
    </row>
    <row r="211" spans="2:31" ht="14.25" x14ac:dyDescent="0.2">
      <c r="B211" s="10"/>
      <c r="G211" s="267" t="s">
        <v>288</v>
      </c>
      <c r="H211" s="267"/>
      <c r="I211" s="267"/>
      <c r="J211" s="267"/>
      <c r="K211" s="267"/>
      <c r="L211" s="267"/>
      <c r="M211" s="267"/>
      <c r="N211" s="100"/>
      <c r="O211" s="88"/>
      <c r="Q211" s="88"/>
      <c r="R211" s="14"/>
      <c r="AD211" s="252"/>
    </row>
    <row r="212" spans="2:31" ht="3.75" customHeight="1" x14ac:dyDescent="0.2">
      <c r="B212" s="10"/>
      <c r="G212" s="100"/>
      <c r="H212" s="100"/>
      <c r="I212" s="100"/>
      <c r="J212" s="100"/>
      <c r="K212" s="100"/>
      <c r="L212" s="100"/>
      <c r="M212" s="100"/>
      <c r="N212" s="100"/>
      <c r="O212" s="101"/>
      <c r="Q212" s="101"/>
      <c r="R212" s="14"/>
      <c r="AD212" s="252"/>
    </row>
    <row r="213" spans="2:31" ht="14.25" x14ac:dyDescent="0.2">
      <c r="B213" s="10"/>
      <c r="G213" s="267" t="s">
        <v>288</v>
      </c>
      <c r="H213" s="267"/>
      <c r="I213" s="267"/>
      <c r="J213" s="267"/>
      <c r="K213" s="267"/>
      <c r="L213" s="267"/>
      <c r="M213" s="267"/>
      <c r="N213" s="100"/>
      <c r="O213" s="88"/>
      <c r="Q213" s="88"/>
      <c r="R213" s="14"/>
      <c r="AD213" s="252"/>
    </row>
    <row r="214" spans="2:31" ht="8.25" customHeight="1" x14ac:dyDescent="0.2">
      <c r="B214" s="10"/>
      <c r="G214" s="100"/>
      <c r="H214" s="100"/>
      <c r="I214" s="100"/>
      <c r="J214" s="100"/>
      <c r="K214" s="100"/>
      <c r="L214" s="100"/>
      <c r="M214" s="100"/>
      <c r="N214" s="100"/>
      <c r="O214" s="101"/>
      <c r="Q214" s="101"/>
      <c r="R214" s="14"/>
      <c r="AD214" s="252"/>
    </row>
    <row r="215" spans="2:31" ht="14.25" x14ac:dyDescent="0.2">
      <c r="B215" s="10"/>
      <c r="C215" s="1" t="s">
        <v>308</v>
      </c>
      <c r="D215" t="s">
        <v>297</v>
      </c>
      <c r="G215" s="267" t="s">
        <v>288</v>
      </c>
      <c r="H215" s="267"/>
      <c r="I215" s="267"/>
      <c r="J215" s="267"/>
      <c r="K215" s="267"/>
      <c r="L215" s="267"/>
      <c r="M215" s="267"/>
      <c r="N215" s="100"/>
      <c r="O215" s="88"/>
      <c r="Q215" s="88"/>
      <c r="R215" s="14"/>
      <c r="AD215" s="252" t="s">
        <v>386</v>
      </c>
      <c r="AE215" s="251" t="s">
        <v>288</v>
      </c>
    </row>
    <row r="216" spans="2:31" ht="3.75" customHeight="1" x14ac:dyDescent="0.2">
      <c r="B216" s="10"/>
      <c r="G216" s="100"/>
      <c r="H216" s="100"/>
      <c r="I216" s="100"/>
      <c r="J216" s="100"/>
      <c r="K216" s="100"/>
      <c r="L216" s="100"/>
      <c r="M216" s="100"/>
      <c r="N216" s="100"/>
      <c r="O216" s="101"/>
      <c r="Q216" s="101"/>
      <c r="R216" s="14"/>
      <c r="AD216" s="252"/>
    </row>
    <row r="217" spans="2:31" ht="14.25" customHeight="1" x14ac:dyDescent="0.2">
      <c r="B217" s="10"/>
      <c r="G217" s="267" t="s">
        <v>288</v>
      </c>
      <c r="H217" s="267"/>
      <c r="I217" s="267"/>
      <c r="J217" s="267"/>
      <c r="K217" s="267"/>
      <c r="L217" s="267"/>
      <c r="M217" s="267"/>
      <c r="N217" s="100"/>
      <c r="O217" s="88"/>
      <c r="Q217" s="88"/>
      <c r="R217" s="14"/>
      <c r="AD217" s="252"/>
    </row>
    <row r="218" spans="2:31" ht="3.75" customHeight="1" x14ac:dyDescent="0.2">
      <c r="B218" s="10"/>
      <c r="G218" s="100"/>
      <c r="H218" s="100"/>
      <c r="I218" s="100"/>
      <c r="J218" s="100"/>
      <c r="K218" s="100"/>
      <c r="L218" s="100"/>
      <c r="M218" s="100"/>
      <c r="N218" s="100"/>
      <c r="O218" s="101"/>
      <c r="Q218" s="101"/>
      <c r="R218" s="14"/>
      <c r="AD218" s="252"/>
    </row>
    <row r="219" spans="2:31" ht="14.25" customHeight="1" x14ac:dyDescent="0.2">
      <c r="B219" s="10"/>
      <c r="G219" s="267" t="s">
        <v>288</v>
      </c>
      <c r="H219" s="267"/>
      <c r="I219" s="267"/>
      <c r="J219" s="267"/>
      <c r="K219" s="267"/>
      <c r="L219" s="267"/>
      <c r="M219" s="267"/>
      <c r="N219" s="100"/>
      <c r="O219" s="88"/>
      <c r="Q219" s="88"/>
      <c r="R219" s="14"/>
      <c r="AD219" s="252"/>
    </row>
    <row r="220" spans="2:31" ht="3.75" customHeight="1" x14ac:dyDescent="0.2">
      <c r="B220" s="10"/>
      <c r="G220" s="100"/>
      <c r="H220" s="100"/>
      <c r="I220" s="100"/>
      <c r="J220" s="100"/>
      <c r="K220" s="100"/>
      <c r="L220" s="100"/>
      <c r="M220" s="100"/>
      <c r="N220" s="100"/>
      <c r="O220" s="101"/>
      <c r="Q220" s="101"/>
      <c r="R220" s="14"/>
      <c r="AD220" s="252"/>
    </row>
    <row r="221" spans="2:31" ht="14.25" customHeight="1" x14ac:dyDescent="0.2">
      <c r="B221" s="10"/>
      <c r="G221" s="267" t="s">
        <v>288</v>
      </c>
      <c r="H221" s="267"/>
      <c r="I221" s="267"/>
      <c r="J221" s="267"/>
      <c r="K221" s="267"/>
      <c r="L221" s="267"/>
      <c r="M221" s="267"/>
      <c r="N221" s="100"/>
      <c r="O221" s="88"/>
      <c r="Q221" s="88"/>
      <c r="R221" s="14"/>
      <c r="AD221" s="252"/>
    </row>
    <row r="222" spans="2:31" ht="3.75" customHeight="1" x14ac:dyDescent="0.2">
      <c r="B222" s="10"/>
      <c r="G222" s="100"/>
      <c r="H222" s="100"/>
      <c r="I222" s="100"/>
      <c r="J222" s="100"/>
      <c r="K222" s="100"/>
      <c r="L222" s="100"/>
      <c r="M222" s="100"/>
      <c r="N222" s="100"/>
      <c r="O222" s="101"/>
      <c r="Q222" s="101"/>
      <c r="R222" s="14"/>
      <c r="AD222" s="252"/>
    </row>
    <row r="223" spans="2:31" ht="14.25" customHeight="1" x14ac:dyDescent="0.2">
      <c r="B223" s="10"/>
      <c r="G223" s="267" t="s">
        <v>288</v>
      </c>
      <c r="H223" s="267"/>
      <c r="I223" s="267"/>
      <c r="J223" s="267"/>
      <c r="K223" s="267"/>
      <c r="L223" s="267"/>
      <c r="M223" s="267"/>
      <c r="N223" s="100"/>
      <c r="O223" s="88"/>
      <c r="Q223" s="88"/>
      <c r="R223" s="14"/>
      <c r="AD223" s="252"/>
    </row>
    <row r="224" spans="2:31" ht="3.75" customHeight="1" x14ac:dyDescent="0.2">
      <c r="B224" s="10"/>
      <c r="G224" s="100"/>
      <c r="H224" s="100"/>
      <c r="I224" s="100"/>
      <c r="J224" s="100"/>
      <c r="K224" s="100"/>
      <c r="L224" s="100"/>
      <c r="M224" s="100"/>
      <c r="N224" s="100"/>
      <c r="O224" s="101"/>
      <c r="Q224" s="101"/>
      <c r="R224" s="14"/>
      <c r="AD224" s="252"/>
    </row>
    <row r="225" spans="2:31" ht="14.25" customHeight="1" x14ac:dyDescent="0.2">
      <c r="B225" s="10"/>
      <c r="G225" s="267" t="s">
        <v>288</v>
      </c>
      <c r="H225" s="267"/>
      <c r="I225" s="267"/>
      <c r="J225" s="267"/>
      <c r="K225" s="267"/>
      <c r="L225" s="267"/>
      <c r="M225" s="267"/>
      <c r="N225" s="100"/>
      <c r="O225" s="88"/>
      <c r="Q225" s="88"/>
      <c r="R225" s="14"/>
      <c r="AD225" s="252"/>
    </row>
    <row r="226" spans="2:31" ht="3.75" customHeight="1" x14ac:dyDescent="0.2">
      <c r="B226" s="10"/>
      <c r="G226" s="256"/>
      <c r="H226" s="256"/>
      <c r="I226" s="256"/>
      <c r="J226" s="256"/>
      <c r="K226" s="256"/>
      <c r="L226" s="256"/>
      <c r="M226" s="256"/>
      <c r="N226" s="100"/>
      <c r="O226" s="101"/>
      <c r="Q226" s="101"/>
      <c r="R226" s="14"/>
      <c r="AD226" s="252"/>
    </row>
    <row r="227" spans="2:31" ht="14.25" customHeight="1" x14ac:dyDescent="0.2">
      <c r="B227" s="10"/>
      <c r="G227" s="267" t="s">
        <v>288</v>
      </c>
      <c r="H227" s="267"/>
      <c r="I227" s="267"/>
      <c r="J227" s="267"/>
      <c r="K227" s="267"/>
      <c r="L227" s="267"/>
      <c r="M227" s="267"/>
      <c r="N227" s="100"/>
      <c r="O227" s="88"/>
      <c r="Q227" s="88"/>
      <c r="R227" s="14"/>
      <c r="AD227" s="252"/>
    </row>
    <row r="228" spans="2:31" ht="3.75" customHeight="1" x14ac:dyDescent="0.2">
      <c r="B228" s="10"/>
      <c r="G228" s="100"/>
      <c r="H228" s="100"/>
      <c r="I228" s="100"/>
      <c r="J228" s="100"/>
      <c r="K228" s="100"/>
      <c r="L228" s="100"/>
      <c r="M228" s="100"/>
      <c r="N228" s="100"/>
      <c r="O228" s="101"/>
      <c r="Q228" s="101"/>
      <c r="R228" s="14"/>
      <c r="AD228" s="252"/>
    </row>
    <row r="229" spans="2:31" ht="14.25" customHeight="1" x14ac:dyDescent="0.2">
      <c r="B229" s="10"/>
      <c r="G229" s="267" t="s">
        <v>288</v>
      </c>
      <c r="H229" s="267"/>
      <c r="I229" s="267"/>
      <c r="J229" s="267"/>
      <c r="K229" s="267"/>
      <c r="L229" s="267"/>
      <c r="M229" s="267"/>
      <c r="N229" s="100"/>
      <c r="O229" s="88"/>
      <c r="Q229" s="88"/>
      <c r="R229" s="14"/>
      <c r="AD229" s="252"/>
    </row>
    <row r="230" spans="2:31" ht="3.75" customHeight="1" x14ac:dyDescent="0.2">
      <c r="B230" s="10"/>
      <c r="G230" s="100"/>
      <c r="H230" s="100"/>
      <c r="I230" s="100"/>
      <c r="J230" s="100"/>
      <c r="K230" s="100"/>
      <c r="L230" s="100"/>
      <c r="M230" s="100"/>
      <c r="N230" s="100"/>
      <c r="O230" s="101"/>
      <c r="Q230" s="101"/>
      <c r="R230" s="14"/>
      <c r="AD230" s="252"/>
    </row>
    <row r="231" spans="2:31" ht="14.25" x14ac:dyDescent="0.2">
      <c r="B231" s="10"/>
      <c r="G231" s="267" t="s">
        <v>288</v>
      </c>
      <c r="H231" s="267"/>
      <c r="I231" s="267"/>
      <c r="J231" s="267"/>
      <c r="K231" s="267"/>
      <c r="L231" s="267"/>
      <c r="M231" s="267"/>
      <c r="N231" s="100"/>
      <c r="O231" s="88"/>
      <c r="Q231" s="88"/>
      <c r="R231" s="14"/>
      <c r="AD231" s="252"/>
    </row>
    <row r="232" spans="2:31" ht="3.75" customHeight="1" x14ac:dyDescent="0.2">
      <c r="B232" s="10"/>
      <c r="Q232" s="29"/>
      <c r="R232" s="14"/>
      <c r="AD232" s="252"/>
      <c r="AE232" s="251" t="s">
        <v>385</v>
      </c>
    </row>
    <row r="233" spans="2:31" ht="14.25" x14ac:dyDescent="0.2">
      <c r="B233" s="10"/>
      <c r="G233" s="267" t="s">
        <v>288</v>
      </c>
      <c r="H233" s="267"/>
      <c r="I233" s="267"/>
      <c r="J233" s="267"/>
      <c r="K233" s="267"/>
      <c r="L233" s="267"/>
      <c r="M233" s="267"/>
      <c r="N233" s="100"/>
      <c r="O233" s="88"/>
      <c r="Q233" s="88"/>
      <c r="R233" s="14"/>
      <c r="AD233" s="252" t="s">
        <v>386</v>
      </c>
      <c r="AE233" s="251" t="s">
        <v>288</v>
      </c>
    </row>
    <row r="234" spans="2:31" ht="4.5" customHeight="1" thickBot="1" x14ac:dyDescent="0.25">
      <c r="B234" s="10"/>
      <c r="Q234" s="29"/>
      <c r="R234" s="14"/>
      <c r="AD234" s="252" t="s">
        <v>386</v>
      </c>
      <c r="AE234" s="251" t="s">
        <v>387</v>
      </c>
    </row>
    <row r="235" spans="2:31" ht="15.75" thickTop="1" thickBot="1" x14ac:dyDescent="0.25">
      <c r="B235" s="10"/>
      <c r="C235" s="89" t="s">
        <v>321</v>
      </c>
      <c r="D235" s="74" t="s">
        <v>320</v>
      </c>
      <c r="Q235" s="45">
        <f>SUM(Q205:Q233)</f>
        <v>100000</v>
      </c>
      <c r="R235" s="14"/>
      <c r="U235" s="5"/>
      <c r="AD235" s="252"/>
      <c r="AE235" s="251" t="s">
        <v>288</v>
      </c>
    </row>
    <row r="236" spans="2:31" ht="9.75" customHeight="1" thickTop="1" x14ac:dyDescent="0.2">
      <c r="B236" s="10"/>
      <c r="Q236" s="29"/>
      <c r="R236" s="14"/>
      <c r="AD236" s="252"/>
      <c r="AE236" s="253" t="s">
        <v>388</v>
      </c>
    </row>
    <row r="237" spans="2:31" ht="14.25" x14ac:dyDescent="0.2">
      <c r="B237" s="10"/>
      <c r="C237" s="1" t="s">
        <v>309</v>
      </c>
      <c r="D237" t="s">
        <v>287</v>
      </c>
      <c r="G237" s="267"/>
      <c r="H237" s="267"/>
      <c r="I237" s="267"/>
      <c r="J237" s="267"/>
      <c r="K237" s="267"/>
      <c r="L237" s="267"/>
      <c r="M237" s="267"/>
      <c r="N237" s="100"/>
      <c r="O237" s="88"/>
      <c r="Q237" s="88">
        <v>100000</v>
      </c>
      <c r="R237" s="14"/>
      <c r="AD237" s="252" t="s">
        <v>389</v>
      </c>
      <c r="AE237" s="251" t="s">
        <v>288</v>
      </c>
    </row>
    <row r="238" spans="2:31" ht="3.75" customHeight="1" x14ac:dyDescent="0.2">
      <c r="B238" s="10"/>
      <c r="G238" s="100"/>
      <c r="H238" s="100"/>
      <c r="I238" s="100"/>
      <c r="J238" s="100"/>
      <c r="K238" s="100"/>
      <c r="L238" s="100"/>
      <c r="M238" s="100"/>
      <c r="N238" s="100"/>
      <c r="O238" s="101"/>
      <c r="Q238" s="101"/>
      <c r="R238" s="14"/>
      <c r="AD238" s="252"/>
    </row>
    <row r="239" spans="2:31" ht="14.25" x14ac:dyDescent="0.2">
      <c r="B239" s="10"/>
      <c r="G239" s="267"/>
      <c r="H239" s="267"/>
      <c r="I239" s="267"/>
      <c r="J239" s="267"/>
      <c r="K239" s="267"/>
      <c r="L239" s="267"/>
      <c r="M239" s="267"/>
      <c r="N239" s="100"/>
      <c r="O239" s="88"/>
      <c r="Q239" s="88"/>
      <c r="R239" s="14"/>
      <c r="AD239" s="252"/>
    </row>
    <row r="240" spans="2:31" ht="3.75" customHeight="1" x14ac:dyDescent="0.2">
      <c r="B240" s="10"/>
      <c r="G240" s="100"/>
      <c r="H240" s="100"/>
      <c r="I240" s="100"/>
      <c r="J240" s="100"/>
      <c r="K240" s="100"/>
      <c r="L240" s="100"/>
      <c r="M240" s="100"/>
      <c r="N240" s="100"/>
      <c r="O240" s="101"/>
      <c r="Q240" s="101"/>
      <c r="R240" s="14"/>
      <c r="AD240" s="252"/>
    </row>
    <row r="241" spans="2:31" ht="14.25" x14ac:dyDescent="0.2">
      <c r="B241" s="10"/>
      <c r="G241" s="267"/>
      <c r="H241" s="267"/>
      <c r="I241" s="267"/>
      <c r="J241" s="267"/>
      <c r="K241" s="267"/>
      <c r="L241" s="267"/>
      <c r="M241" s="267"/>
      <c r="N241" s="100"/>
      <c r="O241" s="88"/>
      <c r="Q241" s="88"/>
      <c r="R241" s="14"/>
      <c r="AD241" s="252"/>
    </row>
    <row r="242" spans="2:31" ht="3.75" customHeight="1" x14ac:dyDescent="0.2">
      <c r="B242" s="10"/>
      <c r="G242" s="100"/>
      <c r="H242" s="100"/>
      <c r="I242" s="100"/>
      <c r="J242" s="100"/>
      <c r="K242" s="100"/>
      <c r="L242" s="100"/>
      <c r="M242" s="100"/>
      <c r="N242" s="100"/>
      <c r="O242" s="101"/>
      <c r="Q242" s="101"/>
      <c r="R242" s="14"/>
      <c r="AD242" s="252"/>
    </row>
    <row r="243" spans="2:31" ht="14.25" x14ac:dyDescent="0.2">
      <c r="B243" s="10"/>
      <c r="G243" s="267"/>
      <c r="H243" s="267"/>
      <c r="I243" s="267"/>
      <c r="J243" s="267"/>
      <c r="K243" s="267"/>
      <c r="L243" s="267"/>
      <c r="M243" s="267"/>
      <c r="N243" s="100"/>
      <c r="O243" s="88"/>
      <c r="Q243" s="88"/>
      <c r="R243" s="14"/>
      <c r="AD243" s="252"/>
    </row>
    <row r="244" spans="2:31" ht="3.75" customHeight="1" x14ac:dyDescent="0.2">
      <c r="B244" s="10"/>
      <c r="G244" s="100"/>
      <c r="H244" s="100"/>
      <c r="I244" s="100"/>
      <c r="J244" s="100"/>
      <c r="K244" s="100"/>
      <c r="L244" s="100"/>
      <c r="M244" s="100"/>
      <c r="N244" s="100"/>
      <c r="O244" s="101"/>
      <c r="Q244" s="101"/>
      <c r="R244" s="14"/>
      <c r="AD244" s="252"/>
    </row>
    <row r="245" spans="2:31" ht="14.25" x14ac:dyDescent="0.2">
      <c r="B245" s="10"/>
      <c r="G245" s="267"/>
      <c r="H245" s="267"/>
      <c r="I245" s="267"/>
      <c r="J245" s="267"/>
      <c r="K245" s="267"/>
      <c r="L245" s="267"/>
      <c r="M245" s="267"/>
      <c r="N245" s="100"/>
      <c r="O245" s="88"/>
      <c r="Q245" s="88"/>
      <c r="R245" s="14"/>
      <c r="AD245" s="252"/>
    </row>
    <row r="246" spans="2:31" ht="8.25" customHeight="1" x14ac:dyDescent="0.2">
      <c r="B246" s="10"/>
      <c r="G246" s="100"/>
      <c r="H246" s="100"/>
      <c r="I246" s="100"/>
      <c r="J246" s="100"/>
      <c r="K246" s="100"/>
      <c r="L246" s="100"/>
      <c r="M246" s="100"/>
      <c r="N246" s="100"/>
      <c r="O246" s="101"/>
      <c r="Q246" s="101"/>
      <c r="R246" s="14"/>
      <c r="AD246" s="252"/>
    </row>
    <row r="247" spans="2:31" ht="14.25" x14ac:dyDescent="0.2">
      <c r="B247" s="10"/>
      <c r="C247" s="1" t="s">
        <v>312</v>
      </c>
      <c r="D247" t="s">
        <v>297</v>
      </c>
      <c r="G247" s="267"/>
      <c r="H247" s="267"/>
      <c r="I247" s="267"/>
      <c r="J247" s="267"/>
      <c r="K247" s="267"/>
      <c r="L247" s="267"/>
      <c r="M247" s="267"/>
      <c r="N247" s="100"/>
      <c r="O247" s="88"/>
      <c r="Q247" s="88"/>
      <c r="R247" s="14"/>
      <c r="AD247" s="252"/>
    </row>
    <row r="248" spans="2:31" ht="3" customHeight="1" x14ac:dyDescent="0.2">
      <c r="B248" s="10"/>
      <c r="Q248" s="29"/>
      <c r="R248" s="14"/>
      <c r="AE248" s="251" t="s">
        <v>390</v>
      </c>
    </row>
    <row r="249" spans="2:31" ht="14.25" customHeight="1" x14ac:dyDescent="0.2">
      <c r="B249" s="10"/>
      <c r="G249" s="267"/>
      <c r="H249" s="267"/>
      <c r="I249" s="267"/>
      <c r="J249" s="267"/>
      <c r="K249" s="267"/>
      <c r="L249" s="267"/>
      <c r="M249" s="267"/>
      <c r="O249" s="88"/>
      <c r="Q249" s="88"/>
      <c r="R249" s="14"/>
    </row>
    <row r="250" spans="2:31" ht="3" customHeight="1" x14ac:dyDescent="0.2">
      <c r="B250" s="10"/>
      <c r="Q250" s="29"/>
      <c r="R250" s="14"/>
    </row>
    <row r="251" spans="2:31" ht="14.25" customHeight="1" x14ac:dyDescent="0.2">
      <c r="B251" s="10"/>
      <c r="G251" s="267"/>
      <c r="H251" s="267"/>
      <c r="I251" s="267"/>
      <c r="J251" s="267"/>
      <c r="K251" s="267"/>
      <c r="L251" s="267"/>
      <c r="M251" s="267"/>
      <c r="O251" s="88"/>
      <c r="Q251" s="88"/>
      <c r="R251" s="14"/>
    </row>
    <row r="252" spans="2:31" ht="3" customHeight="1" x14ac:dyDescent="0.2">
      <c r="B252" s="10"/>
      <c r="Q252" s="29"/>
      <c r="R252" s="14"/>
    </row>
    <row r="253" spans="2:31" ht="14.25" customHeight="1" x14ac:dyDescent="0.2">
      <c r="B253" s="10"/>
      <c r="G253" s="267"/>
      <c r="H253" s="267"/>
      <c r="I253" s="267"/>
      <c r="J253" s="267"/>
      <c r="K253" s="267"/>
      <c r="L253" s="267"/>
      <c r="M253" s="267"/>
      <c r="O253" s="88"/>
      <c r="Q253" s="88"/>
      <c r="R253" s="14"/>
    </row>
    <row r="254" spans="2:31" ht="3" customHeight="1" x14ac:dyDescent="0.2">
      <c r="B254" s="10"/>
      <c r="Q254" s="29"/>
      <c r="R254" s="14"/>
    </row>
    <row r="255" spans="2:31" ht="14.25" customHeight="1" x14ac:dyDescent="0.2">
      <c r="B255" s="10"/>
      <c r="G255" s="267"/>
      <c r="H255" s="267"/>
      <c r="I255" s="267"/>
      <c r="J255" s="267"/>
      <c r="K255" s="267"/>
      <c r="L255" s="267"/>
      <c r="M255" s="267"/>
      <c r="O255" s="88"/>
      <c r="Q255" s="88"/>
      <c r="R255" s="14"/>
    </row>
    <row r="256" spans="2:31" ht="3" customHeight="1" x14ac:dyDescent="0.2">
      <c r="B256" s="10"/>
      <c r="Q256" s="29"/>
      <c r="R256" s="14"/>
    </row>
    <row r="257" spans="2:31" ht="14.25" customHeight="1" x14ac:dyDescent="0.2">
      <c r="B257" s="10"/>
      <c r="G257" s="267"/>
      <c r="H257" s="267"/>
      <c r="I257" s="267"/>
      <c r="J257" s="267"/>
      <c r="K257" s="267"/>
      <c r="L257" s="267"/>
      <c r="M257" s="267"/>
      <c r="O257" s="88"/>
      <c r="Q257" s="88"/>
      <c r="R257" s="14"/>
    </row>
    <row r="258" spans="2:31" ht="3" customHeight="1" x14ac:dyDescent="0.2">
      <c r="B258" s="10"/>
      <c r="Q258" s="29"/>
      <c r="R258" s="14"/>
    </row>
    <row r="259" spans="2:31" ht="14.25" customHeight="1" x14ac:dyDescent="0.2">
      <c r="B259" s="10"/>
      <c r="G259" s="267"/>
      <c r="H259" s="267"/>
      <c r="I259" s="267"/>
      <c r="J259" s="267"/>
      <c r="K259" s="267"/>
      <c r="L259" s="267"/>
      <c r="M259" s="267"/>
      <c r="O259" s="88"/>
      <c r="Q259" s="88"/>
      <c r="R259" s="14"/>
    </row>
    <row r="260" spans="2:31" ht="3" customHeight="1" x14ac:dyDescent="0.2">
      <c r="B260" s="10"/>
      <c r="Q260" s="29"/>
      <c r="R260" s="14"/>
    </row>
    <row r="261" spans="2:31" ht="14.25" customHeight="1" x14ac:dyDescent="0.2">
      <c r="B261" s="10"/>
      <c r="G261" s="267"/>
      <c r="H261" s="267"/>
      <c r="I261" s="267"/>
      <c r="J261" s="267"/>
      <c r="K261" s="267"/>
      <c r="L261" s="267"/>
      <c r="M261" s="267"/>
      <c r="O261" s="88"/>
      <c r="Q261" s="88"/>
      <c r="R261" s="14"/>
    </row>
    <row r="262" spans="2:31" ht="3.75" customHeight="1" x14ac:dyDescent="0.2">
      <c r="B262" s="10"/>
      <c r="Q262" s="29"/>
      <c r="R262" s="14"/>
    </row>
    <row r="263" spans="2:31" ht="14.25" customHeight="1" x14ac:dyDescent="0.2">
      <c r="B263" s="10"/>
      <c r="G263" s="267"/>
      <c r="H263" s="267"/>
      <c r="I263" s="267"/>
      <c r="J263" s="267"/>
      <c r="K263" s="267"/>
      <c r="L263" s="267"/>
      <c r="M263" s="267"/>
      <c r="O263" s="88"/>
      <c r="Q263" s="88"/>
      <c r="R263" s="14"/>
    </row>
    <row r="264" spans="2:31" ht="3.75" customHeight="1" x14ac:dyDescent="0.2">
      <c r="B264" s="10"/>
      <c r="Q264" s="29"/>
      <c r="R264" s="14"/>
    </row>
    <row r="265" spans="2:31" ht="14.25" customHeight="1" x14ac:dyDescent="0.2">
      <c r="B265" s="10"/>
      <c r="G265" s="267"/>
      <c r="H265" s="267"/>
      <c r="I265" s="267"/>
      <c r="J265" s="267"/>
      <c r="K265" s="267"/>
      <c r="L265" s="267"/>
      <c r="M265" s="267"/>
      <c r="O265" s="88"/>
      <c r="Q265" s="88"/>
      <c r="R265" s="14"/>
    </row>
    <row r="266" spans="2:31" ht="3" customHeight="1" x14ac:dyDescent="0.2">
      <c r="B266" s="10"/>
      <c r="Q266" s="29"/>
      <c r="R266" s="14"/>
    </row>
    <row r="267" spans="2:31" ht="14.25" x14ac:dyDescent="0.2">
      <c r="B267" s="10"/>
      <c r="G267" s="267"/>
      <c r="H267" s="267"/>
      <c r="I267" s="267"/>
      <c r="J267" s="267"/>
      <c r="K267" s="267"/>
      <c r="L267" s="267"/>
      <c r="M267" s="267"/>
      <c r="N267" s="100"/>
      <c r="O267" s="88"/>
      <c r="Q267" s="88"/>
      <c r="R267" s="14"/>
      <c r="AD267" s="252"/>
      <c r="AE267" s="251" t="s">
        <v>288</v>
      </c>
    </row>
    <row r="268" spans="2:31" ht="3.75" customHeight="1" thickBot="1" x14ac:dyDescent="0.25">
      <c r="B268" s="10"/>
      <c r="Q268" s="29"/>
      <c r="R268" s="14"/>
      <c r="AD268" s="252"/>
      <c r="AE268" s="251" t="s">
        <v>391</v>
      </c>
    </row>
    <row r="269" spans="2:31" ht="15.75" thickTop="1" thickBot="1" x14ac:dyDescent="0.25">
      <c r="B269" s="10"/>
      <c r="C269" s="89" t="s">
        <v>323</v>
      </c>
      <c r="D269" s="74" t="s">
        <v>322</v>
      </c>
      <c r="Q269" s="45">
        <f>SUM(Q237:Q267)</f>
        <v>100000</v>
      </c>
      <c r="R269" s="14"/>
      <c r="U269" s="5"/>
      <c r="AD269" s="252"/>
      <c r="AE269" s="251" t="s">
        <v>392</v>
      </c>
    </row>
    <row r="270" spans="2:31" ht="9.75" customHeight="1" thickTop="1" x14ac:dyDescent="0.2">
      <c r="B270" s="10"/>
      <c r="Q270" s="29"/>
      <c r="R270" s="14"/>
      <c r="AD270" s="252"/>
      <c r="AE270" s="251" t="s">
        <v>288</v>
      </c>
    </row>
    <row r="271" spans="2:31" ht="14.25" x14ac:dyDescent="0.2">
      <c r="B271" s="10"/>
      <c r="C271" s="1" t="s">
        <v>313</v>
      </c>
      <c r="D271" t="s">
        <v>287</v>
      </c>
      <c r="G271" s="267" t="s">
        <v>288</v>
      </c>
      <c r="H271" s="267"/>
      <c r="I271" s="267"/>
      <c r="J271" s="267"/>
      <c r="K271" s="267"/>
      <c r="L271" s="267"/>
      <c r="M271" s="267"/>
      <c r="N271" s="100"/>
      <c r="O271" s="88"/>
      <c r="Q271" s="88">
        <v>100000</v>
      </c>
      <c r="R271" s="14"/>
      <c r="AD271" s="252" t="s">
        <v>393</v>
      </c>
      <c r="AE271" s="251" t="s">
        <v>394</v>
      </c>
    </row>
    <row r="272" spans="2:31" ht="3.75" customHeight="1" x14ac:dyDescent="0.2">
      <c r="B272" s="10"/>
      <c r="G272" s="100"/>
      <c r="H272" s="100"/>
      <c r="I272" s="100"/>
      <c r="J272" s="100"/>
      <c r="K272" s="100"/>
      <c r="L272" s="100"/>
      <c r="M272" s="100"/>
      <c r="N272" s="100"/>
      <c r="O272" s="101"/>
      <c r="Q272" s="101"/>
      <c r="R272" s="14"/>
      <c r="AD272" s="252"/>
    </row>
    <row r="273" spans="2:31" ht="14.25" x14ac:dyDescent="0.2">
      <c r="B273" s="10"/>
      <c r="G273" s="267" t="s">
        <v>288</v>
      </c>
      <c r="H273" s="267"/>
      <c r="I273" s="267"/>
      <c r="J273" s="267"/>
      <c r="K273" s="267"/>
      <c r="L273" s="267"/>
      <c r="M273" s="267"/>
      <c r="N273" s="100"/>
      <c r="O273" s="88"/>
      <c r="Q273" s="88"/>
      <c r="R273" s="14"/>
      <c r="AD273" s="252"/>
    </row>
    <row r="274" spans="2:31" ht="3.75" customHeight="1" x14ac:dyDescent="0.2">
      <c r="B274" s="10"/>
      <c r="G274" s="100"/>
      <c r="H274" s="100"/>
      <c r="I274" s="100"/>
      <c r="J274" s="100"/>
      <c r="K274" s="100"/>
      <c r="L274" s="100"/>
      <c r="M274" s="100"/>
      <c r="N274" s="100"/>
      <c r="O274" s="101"/>
      <c r="Q274" s="101"/>
      <c r="R274" s="14"/>
      <c r="AD274" s="252"/>
    </row>
    <row r="275" spans="2:31" ht="14.25" x14ac:dyDescent="0.2">
      <c r="B275" s="10"/>
      <c r="G275" s="267" t="s">
        <v>288</v>
      </c>
      <c r="H275" s="267"/>
      <c r="I275" s="267"/>
      <c r="J275" s="267"/>
      <c r="K275" s="267"/>
      <c r="L275" s="267"/>
      <c r="M275" s="267"/>
      <c r="N275" s="100"/>
      <c r="O275" s="88"/>
      <c r="Q275" s="88"/>
      <c r="R275" s="14"/>
      <c r="AD275" s="252"/>
    </row>
    <row r="276" spans="2:31" ht="3.75" customHeight="1" x14ac:dyDescent="0.2">
      <c r="B276" s="10"/>
      <c r="G276" s="100"/>
      <c r="H276" s="100"/>
      <c r="I276" s="100"/>
      <c r="J276" s="100"/>
      <c r="K276" s="100"/>
      <c r="L276" s="100"/>
      <c r="M276" s="100"/>
      <c r="N276" s="100"/>
      <c r="O276" s="101"/>
      <c r="Q276" s="101"/>
      <c r="R276" s="14"/>
      <c r="AD276" s="252"/>
    </row>
    <row r="277" spans="2:31" ht="14.25" x14ac:dyDescent="0.2">
      <c r="B277" s="10"/>
      <c r="G277" s="267" t="s">
        <v>288</v>
      </c>
      <c r="H277" s="267"/>
      <c r="I277" s="267"/>
      <c r="J277" s="267"/>
      <c r="K277" s="267"/>
      <c r="L277" s="267"/>
      <c r="M277" s="267"/>
      <c r="N277" s="100"/>
      <c r="O277" s="88"/>
      <c r="Q277" s="88"/>
      <c r="R277" s="14"/>
      <c r="AD277" s="252"/>
    </row>
    <row r="278" spans="2:31" ht="3.75" customHeight="1" x14ac:dyDescent="0.2">
      <c r="B278" s="10"/>
      <c r="G278" s="100"/>
      <c r="H278" s="100"/>
      <c r="I278" s="100"/>
      <c r="J278" s="100"/>
      <c r="K278" s="100"/>
      <c r="L278" s="100"/>
      <c r="M278" s="100"/>
      <c r="N278" s="100"/>
      <c r="O278" s="101"/>
      <c r="Q278" s="101"/>
      <c r="R278" s="14"/>
      <c r="AD278" s="252"/>
    </row>
    <row r="279" spans="2:31" ht="14.25" x14ac:dyDescent="0.2">
      <c r="B279" s="10"/>
      <c r="G279" s="267" t="s">
        <v>288</v>
      </c>
      <c r="H279" s="267"/>
      <c r="I279" s="267"/>
      <c r="J279" s="267"/>
      <c r="K279" s="267"/>
      <c r="L279" s="267"/>
      <c r="M279" s="267"/>
      <c r="N279" s="100"/>
      <c r="O279" s="88"/>
      <c r="Q279" s="88"/>
      <c r="R279" s="14"/>
      <c r="AD279" s="252"/>
    </row>
    <row r="280" spans="2:31" ht="8.25" customHeight="1" x14ac:dyDescent="0.2">
      <c r="B280" s="10"/>
      <c r="G280" s="100"/>
      <c r="H280" s="100"/>
      <c r="I280" s="100"/>
      <c r="J280" s="100"/>
      <c r="K280" s="100"/>
      <c r="L280" s="100"/>
      <c r="M280" s="100"/>
      <c r="N280" s="100"/>
      <c r="O280" s="101"/>
      <c r="Q280" s="101"/>
      <c r="R280" s="14"/>
      <c r="AD280" s="252"/>
    </row>
    <row r="281" spans="2:31" ht="14.25" x14ac:dyDescent="0.2">
      <c r="B281" s="10"/>
      <c r="C281" s="1" t="s">
        <v>314</v>
      </c>
      <c r="D281" t="s">
        <v>297</v>
      </c>
      <c r="G281" s="267" t="s">
        <v>288</v>
      </c>
      <c r="H281" s="267"/>
      <c r="I281" s="267"/>
      <c r="J281" s="267"/>
      <c r="K281" s="267"/>
      <c r="L281" s="267"/>
      <c r="M281" s="267"/>
      <c r="N281" s="100"/>
      <c r="O281" s="88"/>
      <c r="Q281" s="88"/>
      <c r="R281" s="14"/>
      <c r="AD281" s="252"/>
    </row>
    <row r="282" spans="2:31" ht="3.75" customHeight="1" x14ac:dyDescent="0.2">
      <c r="B282" s="10"/>
      <c r="Q282" s="29"/>
      <c r="R282" s="14"/>
      <c r="AD282" s="252"/>
      <c r="AE282" s="251" t="s">
        <v>288</v>
      </c>
    </row>
    <row r="283" spans="2:31" ht="14.25" customHeight="1" x14ac:dyDescent="0.2">
      <c r="G283" s="267" t="s">
        <v>288</v>
      </c>
      <c r="H283" s="267"/>
      <c r="I283" s="267"/>
      <c r="J283" s="267"/>
      <c r="K283" s="267"/>
      <c r="L283" s="267"/>
      <c r="M283" s="267"/>
      <c r="O283" s="88"/>
      <c r="Q283" s="88"/>
      <c r="R283" s="14"/>
      <c r="AD283" s="252"/>
    </row>
    <row r="284" spans="2:31" ht="3.75" customHeight="1" x14ac:dyDescent="0.2">
      <c r="Q284" s="29"/>
      <c r="R284" s="14"/>
      <c r="AD284" s="252"/>
    </row>
    <row r="285" spans="2:31" ht="14.25" customHeight="1" x14ac:dyDescent="0.2">
      <c r="G285" s="267" t="s">
        <v>288</v>
      </c>
      <c r="H285" s="267"/>
      <c r="I285" s="267"/>
      <c r="J285" s="267"/>
      <c r="K285" s="267"/>
      <c r="L285" s="267"/>
      <c r="M285" s="267"/>
      <c r="O285" s="88"/>
      <c r="Q285" s="88"/>
      <c r="R285" s="14"/>
      <c r="AD285" s="252"/>
    </row>
    <row r="286" spans="2:31" ht="3.75" customHeight="1" x14ac:dyDescent="0.2">
      <c r="Q286" s="29"/>
      <c r="R286" s="14"/>
      <c r="AD286" s="252"/>
    </row>
    <row r="287" spans="2:31" ht="14.25" customHeight="1" x14ac:dyDescent="0.2">
      <c r="G287" s="267" t="s">
        <v>288</v>
      </c>
      <c r="H287" s="267"/>
      <c r="I287" s="267"/>
      <c r="J287" s="267"/>
      <c r="K287" s="267"/>
      <c r="L287" s="267"/>
      <c r="M287" s="267"/>
      <c r="O287" s="88"/>
      <c r="Q287" s="88"/>
      <c r="R287" s="14"/>
      <c r="AD287" s="252"/>
    </row>
    <row r="288" spans="2:31" ht="3.75" customHeight="1" x14ac:dyDescent="0.2">
      <c r="Q288" s="29"/>
      <c r="R288" s="14"/>
      <c r="AD288" s="252"/>
    </row>
    <row r="289" spans="2:31" ht="14.25" customHeight="1" x14ac:dyDescent="0.2">
      <c r="G289" s="267" t="s">
        <v>288</v>
      </c>
      <c r="H289" s="267"/>
      <c r="I289" s="267"/>
      <c r="J289" s="267"/>
      <c r="K289" s="267"/>
      <c r="L289" s="267"/>
      <c r="M289" s="267"/>
      <c r="O289" s="88"/>
      <c r="Q289" s="88"/>
      <c r="R289" s="14"/>
      <c r="AD289" s="252"/>
    </row>
    <row r="290" spans="2:31" ht="3.75" customHeight="1" x14ac:dyDescent="0.2">
      <c r="Q290" s="29"/>
      <c r="R290" s="14"/>
      <c r="AD290" s="252"/>
    </row>
    <row r="291" spans="2:31" ht="14.25" customHeight="1" x14ac:dyDescent="0.2">
      <c r="G291" s="267" t="s">
        <v>288</v>
      </c>
      <c r="H291" s="267"/>
      <c r="I291" s="267"/>
      <c r="J291" s="267"/>
      <c r="K291" s="267"/>
      <c r="L291" s="267"/>
      <c r="M291" s="267"/>
      <c r="O291" s="88"/>
      <c r="Q291" s="88"/>
      <c r="R291" s="14"/>
      <c r="AD291" s="252"/>
    </row>
    <row r="292" spans="2:31" ht="3.75" customHeight="1" x14ac:dyDescent="0.2">
      <c r="Q292" s="29"/>
      <c r="R292" s="14"/>
      <c r="AD292" s="252"/>
    </row>
    <row r="293" spans="2:31" ht="14.25" customHeight="1" x14ac:dyDescent="0.2">
      <c r="G293" s="267" t="s">
        <v>288</v>
      </c>
      <c r="H293" s="267"/>
      <c r="I293" s="267"/>
      <c r="J293" s="267"/>
      <c r="K293" s="267"/>
      <c r="L293" s="267"/>
      <c r="M293" s="267"/>
      <c r="O293" s="88"/>
      <c r="Q293" s="88"/>
      <c r="R293" s="14"/>
      <c r="AD293" s="252"/>
    </row>
    <row r="294" spans="2:31" ht="3.75" customHeight="1" x14ac:dyDescent="0.2">
      <c r="Q294" s="29"/>
      <c r="R294" s="14"/>
      <c r="AD294" s="252"/>
    </row>
    <row r="295" spans="2:31" ht="14.25" customHeight="1" x14ac:dyDescent="0.2">
      <c r="G295" s="267" t="s">
        <v>288</v>
      </c>
      <c r="H295" s="267"/>
      <c r="I295" s="267"/>
      <c r="J295" s="267"/>
      <c r="K295" s="267"/>
      <c r="L295" s="267"/>
      <c r="M295" s="267"/>
      <c r="O295" s="88"/>
      <c r="Q295" s="88"/>
      <c r="R295" s="14"/>
      <c r="AD295" s="252"/>
    </row>
    <row r="296" spans="2:31" ht="3.75" customHeight="1" x14ac:dyDescent="0.2">
      <c r="Q296" s="29"/>
      <c r="R296" s="14"/>
      <c r="AD296" s="252"/>
    </row>
    <row r="297" spans="2:31" ht="14.25" customHeight="1" x14ac:dyDescent="0.2">
      <c r="G297" s="267" t="s">
        <v>288</v>
      </c>
      <c r="H297" s="267"/>
      <c r="I297" s="267"/>
      <c r="J297" s="267"/>
      <c r="K297" s="267"/>
      <c r="L297" s="267"/>
      <c r="M297" s="267"/>
      <c r="O297" s="88"/>
      <c r="Q297" s="88"/>
      <c r="R297" s="14"/>
      <c r="AD297" s="252"/>
    </row>
    <row r="298" spans="2:31" ht="3.75" customHeight="1" x14ac:dyDescent="0.2">
      <c r="Q298" s="29"/>
      <c r="R298" s="14"/>
      <c r="AD298" s="252"/>
    </row>
    <row r="299" spans="2:31" ht="14.25" customHeight="1" x14ac:dyDescent="0.2">
      <c r="G299" s="267" t="s">
        <v>288</v>
      </c>
      <c r="H299" s="267"/>
      <c r="I299" s="267"/>
      <c r="J299" s="267"/>
      <c r="K299" s="267"/>
      <c r="L299" s="267"/>
      <c r="M299" s="267"/>
      <c r="O299" s="88"/>
      <c r="Q299" s="88"/>
      <c r="R299" s="14"/>
      <c r="AD299" s="252"/>
    </row>
    <row r="300" spans="2:31" ht="3.75" customHeight="1" x14ac:dyDescent="0.2">
      <c r="Q300" s="29"/>
      <c r="R300" s="14"/>
      <c r="AD300" s="252"/>
    </row>
    <row r="301" spans="2:31" ht="14.25" x14ac:dyDescent="0.2">
      <c r="G301" s="267" t="s">
        <v>288</v>
      </c>
      <c r="H301" s="267"/>
      <c r="I301" s="267"/>
      <c r="J301" s="267"/>
      <c r="K301" s="267"/>
      <c r="L301" s="267"/>
      <c r="M301" s="267"/>
      <c r="N301" s="100"/>
      <c r="O301" s="88"/>
      <c r="Q301" s="88"/>
      <c r="R301" s="14"/>
      <c r="AD301" s="252"/>
      <c r="AE301" s="251" t="s">
        <v>395</v>
      </c>
    </row>
    <row r="302" spans="2:31" ht="3.75" customHeight="1" thickBot="1" x14ac:dyDescent="0.25">
      <c r="B302" s="10"/>
      <c r="Q302" s="29"/>
      <c r="R302" s="14"/>
      <c r="AD302" s="252"/>
      <c r="AE302" s="251" t="s">
        <v>288</v>
      </c>
    </row>
    <row r="303" spans="2:31" ht="15.75" thickTop="1" thickBot="1" x14ac:dyDescent="0.25">
      <c r="B303" s="10"/>
      <c r="C303" s="89" t="s">
        <v>325</v>
      </c>
      <c r="D303" s="74" t="s">
        <v>324</v>
      </c>
      <c r="Q303" s="45">
        <f>SUM(Q271:Q301)</f>
        <v>100000</v>
      </c>
      <c r="R303" s="14"/>
      <c r="U303" s="5"/>
      <c r="AD303" s="252" t="s">
        <v>396</v>
      </c>
      <c r="AE303" s="251" t="s">
        <v>397</v>
      </c>
    </row>
    <row r="304" spans="2:31" ht="9" customHeight="1" thickTop="1" x14ac:dyDescent="0.2">
      <c r="B304" s="10"/>
      <c r="Q304" s="29"/>
      <c r="R304" s="14"/>
      <c r="AD304" s="252"/>
      <c r="AE304" s="251" t="s">
        <v>288</v>
      </c>
    </row>
    <row r="305" spans="2:31" ht="14.25" x14ac:dyDescent="0.2">
      <c r="B305" s="10"/>
      <c r="C305" s="287" t="s">
        <v>534</v>
      </c>
      <c r="D305" s="288"/>
      <c r="E305" s="288"/>
      <c r="F305" s="288"/>
      <c r="G305" s="288"/>
      <c r="H305" s="288"/>
      <c r="I305" s="288"/>
      <c r="J305" s="288"/>
      <c r="K305" s="288"/>
      <c r="L305" s="288"/>
      <c r="M305" s="289"/>
      <c r="N305" s="99"/>
      <c r="O305" s="99"/>
      <c r="Q305" s="88"/>
      <c r="R305" s="14"/>
      <c r="AD305" s="252"/>
      <c r="AE305" s="251" t="s">
        <v>398</v>
      </c>
    </row>
    <row r="306" spans="2:31" ht="3.75" customHeight="1" x14ac:dyDescent="0.2">
      <c r="B306" s="10"/>
      <c r="G306" s="100"/>
      <c r="H306" s="100"/>
      <c r="I306" s="100"/>
      <c r="J306" s="100"/>
      <c r="K306" s="100"/>
      <c r="L306" s="100"/>
      <c r="M306" s="100"/>
      <c r="N306" s="100"/>
      <c r="O306" s="100"/>
      <c r="Q306" s="101"/>
      <c r="R306" s="14"/>
      <c r="AD306" s="252"/>
    </row>
    <row r="307" spans="2:31" ht="13.5" thickBot="1" x14ac:dyDescent="0.25">
      <c r="B307" s="10"/>
      <c r="C307" s="103"/>
      <c r="D307" s="74" t="s">
        <v>533</v>
      </c>
      <c r="Q307" s="29"/>
      <c r="R307" s="14"/>
      <c r="U307" s="5"/>
    </row>
    <row r="308" spans="2:31" ht="14.25" thickTop="1" thickBot="1" x14ac:dyDescent="0.25">
      <c r="B308" s="10"/>
      <c r="C308" s="103"/>
      <c r="D308" s="89" t="s">
        <v>291</v>
      </c>
      <c r="E308" s="89" t="s">
        <v>299</v>
      </c>
      <c r="F308" s="104" t="s">
        <v>310</v>
      </c>
      <c r="G308" s="297" t="s">
        <v>315</v>
      </c>
      <c r="H308" s="298"/>
      <c r="I308" s="105" t="s">
        <v>317</v>
      </c>
      <c r="J308" s="89" t="s">
        <v>319</v>
      </c>
      <c r="K308" s="89" t="s">
        <v>321</v>
      </c>
      <c r="L308" s="89" t="s">
        <v>323</v>
      </c>
      <c r="M308" s="89" t="s">
        <v>325</v>
      </c>
      <c r="N308" s="103"/>
      <c r="O308" s="103"/>
      <c r="Q308" s="29"/>
      <c r="R308" s="14"/>
      <c r="U308" s="5"/>
    </row>
    <row r="309" spans="2:31" ht="13.5" thickTop="1" x14ac:dyDescent="0.2">
      <c r="B309" s="10"/>
      <c r="D309" s="111"/>
      <c r="E309" s="111"/>
      <c r="F309" s="111"/>
      <c r="G309" s="112"/>
      <c r="H309" s="113"/>
      <c r="I309" s="111"/>
      <c r="J309" s="111"/>
      <c r="K309" s="111"/>
      <c r="L309" s="111"/>
      <c r="M309" s="111"/>
      <c r="N309" s="254"/>
      <c r="O309" s="254"/>
      <c r="P309" s="102" t="str">
        <f>IF(OR(D309&lt;&gt;"",E309&lt;&gt;"",F309&lt;&gt;"",G309&lt;&gt;"",I309&lt;&gt;"",J309&lt;&gt;"",K309&lt;&gt;"",L309&lt;&gt;"",M309&lt;&gt;""),SUM(D309:M309),"")</f>
        <v/>
      </c>
      <c r="Q309" t="str">
        <f>IF(P309&lt;&gt;"",IF(P309&lt;&gt;100,"ERRORE",""),"")</f>
        <v/>
      </c>
      <c r="R309" s="14"/>
      <c r="U309" s="5"/>
    </row>
    <row r="310" spans="2:31" ht="3.75" customHeight="1" x14ac:dyDescent="0.2">
      <c r="B310" s="10"/>
      <c r="D310" s="108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6"/>
      <c r="Q310" s="29"/>
      <c r="R310" s="14"/>
      <c r="U310" s="5"/>
    </row>
    <row r="311" spans="2:31" ht="14.25" x14ac:dyDescent="0.2">
      <c r="B311" s="10"/>
      <c r="C311" s="290" t="s">
        <v>535</v>
      </c>
      <c r="D311" s="291"/>
      <c r="E311" s="291"/>
      <c r="F311" s="291"/>
      <c r="G311" s="291"/>
      <c r="H311" s="291"/>
      <c r="I311" s="291"/>
      <c r="J311" s="291"/>
      <c r="K311" s="291"/>
      <c r="L311" s="291"/>
      <c r="M311" s="292"/>
      <c r="N311" s="49"/>
      <c r="O311" s="49"/>
      <c r="Q311" s="88"/>
      <c r="R311" s="14"/>
      <c r="AD311" s="252"/>
    </row>
    <row r="312" spans="2:31" ht="3.75" customHeight="1" x14ac:dyDescent="0.2">
      <c r="B312" s="10"/>
      <c r="Q312" s="29"/>
      <c r="R312" s="14"/>
      <c r="AE312" s="251" t="s">
        <v>288</v>
      </c>
    </row>
    <row r="313" spans="2:31" ht="13.5" thickBot="1" x14ac:dyDescent="0.25">
      <c r="B313" s="10"/>
      <c r="C313" s="103"/>
      <c r="D313" s="74" t="s">
        <v>533</v>
      </c>
      <c r="Q313" s="29"/>
      <c r="R313" s="14"/>
      <c r="U313" s="5"/>
    </row>
    <row r="314" spans="2:31" ht="14.25" thickTop="1" thickBot="1" x14ac:dyDescent="0.25">
      <c r="B314" s="10"/>
      <c r="C314" s="103"/>
      <c r="D314" s="89" t="s">
        <v>291</v>
      </c>
      <c r="E314" s="89" t="s">
        <v>299</v>
      </c>
      <c r="F314" s="104" t="s">
        <v>310</v>
      </c>
      <c r="G314" s="297" t="s">
        <v>315</v>
      </c>
      <c r="H314" s="298"/>
      <c r="I314" s="105" t="s">
        <v>317</v>
      </c>
      <c r="J314" s="89" t="s">
        <v>319</v>
      </c>
      <c r="K314" s="89" t="s">
        <v>321</v>
      </c>
      <c r="L314" s="89" t="s">
        <v>323</v>
      </c>
      <c r="M314" s="89" t="s">
        <v>325</v>
      </c>
      <c r="N314" s="103"/>
      <c r="O314" s="103"/>
      <c r="Q314" s="29"/>
      <c r="R314" s="14"/>
      <c r="U314" s="5"/>
    </row>
    <row r="315" spans="2:31" ht="13.5" thickTop="1" x14ac:dyDescent="0.2">
      <c r="B315" s="10"/>
      <c r="D315" s="111"/>
      <c r="E315" s="111"/>
      <c r="F315" s="111"/>
      <c r="G315" s="112"/>
      <c r="H315" s="113"/>
      <c r="I315" s="111"/>
      <c r="J315" s="111"/>
      <c r="K315" s="111"/>
      <c r="L315" s="111"/>
      <c r="M315" s="111"/>
      <c r="N315" s="254"/>
      <c r="O315" s="254"/>
      <c r="P315" s="102" t="str">
        <f>IF(OR(D315&lt;&gt;"",E315&lt;&gt;"",F315&lt;&gt;"",G315&lt;&gt;"",I315&lt;&gt;"",J315&lt;&gt;"",K315&lt;&gt;"",L315&lt;&gt;"",M315&lt;&gt;""),SUM(D315:M315),"")</f>
        <v/>
      </c>
      <c r="Q315" t="str">
        <f>IF(P315&lt;&gt;"",IF(P315&lt;&gt;100,"ERRORE",""),"")</f>
        <v/>
      </c>
      <c r="R315" s="14"/>
      <c r="U315" s="5"/>
    </row>
    <row r="316" spans="2:31" ht="3.75" customHeight="1" x14ac:dyDescent="0.2">
      <c r="B316" s="10"/>
      <c r="D316" s="108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6"/>
      <c r="Q316" s="29"/>
      <c r="R316" s="14"/>
      <c r="U316" s="5"/>
    </row>
    <row r="317" spans="2:31" x14ac:dyDescent="0.2">
      <c r="B317" s="10"/>
      <c r="C317" s="290" t="s">
        <v>536</v>
      </c>
      <c r="D317" s="291"/>
      <c r="E317" s="291"/>
      <c r="F317" s="291"/>
      <c r="G317" s="291"/>
      <c r="H317" s="291"/>
      <c r="I317" s="291"/>
      <c r="J317" s="291"/>
      <c r="K317" s="291"/>
      <c r="L317" s="291"/>
      <c r="M317" s="292"/>
      <c r="N317" s="49"/>
      <c r="O317" s="49"/>
      <c r="Q317" s="88"/>
      <c r="R317" s="14"/>
      <c r="AE317" s="251" t="s">
        <v>399</v>
      </c>
    </row>
    <row r="318" spans="2:31" ht="3.75" customHeight="1" x14ac:dyDescent="0.2">
      <c r="B318" s="10"/>
      <c r="Q318" s="29"/>
      <c r="R318" s="14"/>
      <c r="AE318" s="251" t="s">
        <v>400</v>
      </c>
    </row>
    <row r="319" spans="2:31" ht="13.5" thickBot="1" x14ac:dyDescent="0.25">
      <c r="B319" s="10"/>
      <c r="C319" s="103"/>
      <c r="D319" s="74" t="s">
        <v>533</v>
      </c>
      <c r="Q319" s="29"/>
      <c r="R319" s="14"/>
      <c r="U319" s="5"/>
    </row>
    <row r="320" spans="2:31" ht="14.25" thickTop="1" thickBot="1" x14ac:dyDescent="0.25">
      <c r="B320" s="10"/>
      <c r="C320" s="103"/>
      <c r="D320" s="89" t="s">
        <v>291</v>
      </c>
      <c r="E320" s="89" t="s">
        <v>299</v>
      </c>
      <c r="F320" s="104" t="s">
        <v>310</v>
      </c>
      <c r="G320" s="297" t="s">
        <v>315</v>
      </c>
      <c r="H320" s="298"/>
      <c r="I320" s="105" t="s">
        <v>317</v>
      </c>
      <c r="J320" s="89" t="s">
        <v>319</v>
      </c>
      <c r="K320" s="89" t="s">
        <v>321</v>
      </c>
      <c r="L320" s="89" t="s">
        <v>323</v>
      </c>
      <c r="M320" s="89" t="s">
        <v>325</v>
      </c>
      <c r="N320" s="103"/>
      <c r="O320" s="103"/>
      <c r="Q320" s="29"/>
      <c r="R320" s="14"/>
      <c r="U320" s="5"/>
    </row>
    <row r="321" spans="2:31" ht="13.5" thickTop="1" x14ac:dyDescent="0.2">
      <c r="B321" s="10"/>
      <c r="D321" s="111"/>
      <c r="E321" s="111"/>
      <c r="F321" s="111"/>
      <c r="G321" s="112"/>
      <c r="H321" s="113"/>
      <c r="I321" s="111"/>
      <c r="J321" s="111"/>
      <c r="K321" s="111"/>
      <c r="L321" s="111"/>
      <c r="M321" s="111"/>
      <c r="N321" s="254"/>
      <c r="O321" s="254"/>
      <c r="P321" s="102" t="str">
        <f>IF(OR(D321&lt;&gt;"",E321&lt;&gt;"",F321&lt;&gt;"",G321&lt;&gt;"",I321&lt;&gt;"",J321&lt;&gt;"",K321&lt;&gt;"",L321&lt;&gt;"",M321&lt;&gt;""),SUM(D321:M321),"")</f>
        <v/>
      </c>
      <c r="Q321" t="str">
        <f>IF(P321&lt;&gt;"",IF(P321&lt;&gt;100,"ERRORE",""),"")</f>
        <v/>
      </c>
      <c r="R321" s="14"/>
      <c r="U321" s="5"/>
    </row>
    <row r="322" spans="2:31" ht="3.75" customHeight="1" thickBot="1" x14ac:dyDescent="0.25">
      <c r="B322" s="10"/>
      <c r="C322" s="103"/>
      <c r="D322" s="74"/>
      <c r="Q322" s="29"/>
      <c r="R322" s="14"/>
      <c r="U322" s="5"/>
    </row>
    <row r="323" spans="2:31" ht="14.25" thickTop="1" thickBot="1" x14ac:dyDescent="0.25">
      <c r="B323" s="10"/>
      <c r="C323" s="89" t="s">
        <v>523</v>
      </c>
      <c r="D323" s="74" t="s">
        <v>537</v>
      </c>
      <c r="Q323" s="45">
        <f>SUM(Q305,Q311,Q317)</f>
        <v>0</v>
      </c>
      <c r="R323" s="14"/>
      <c r="U323" s="5"/>
      <c r="AE323" s="251" t="s">
        <v>288</v>
      </c>
    </row>
    <row r="324" spans="2:31" ht="3.75" customHeight="1" thickTop="1" thickBot="1" x14ac:dyDescent="0.25">
      <c r="B324" s="10"/>
      <c r="C324" s="103"/>
      <c r="D324" s="74"/>
      <c r="Q324" s="29"/>
      <c r="R324" s="14"/>
      <c r="U324" s="5"/>
    </row>
    <row r="325" spans="2:31" ht="13.5" thickBot="1" x14ac:dyDescent="0.25">
      <c r="B325" s="10"/>
      <c r="C325" s="248" t="s">
        <v>524</v>
      </c>
      <c r="D325" s="293" t="s">
        <v>538</v>
      </c>
      <c r="E325" s="293"/>
      <c r="F325" s="293"/>
      <c r="G325" s="293"/>
      <c r="H325" s="293"/>
      <c r="I325" s="293"/>
      <c r="J325" s="294"/>
      <c r="K325" s="295"/>
      <c r="L325" s="295"/>
      <c r="M325" s="296"/>
      <c r="N325" s="255"/>
      <c r="O325" s="255"/>
      <c r="Q325" s="249"/>
      <c r="R325" s="14"/>
    </row>
    <row r="326" spans="2:31" ht="4.5" customHeight="1" thickBot="1" x14ac:dyDescent="0.25">
      <c r="B326" s="10"/>
      <c r="Q326" s="29"/>
      <c r="R326" s="14"/>
    </row>
    <row r="327" spans="2:31" ht="14.25" thickTop="1" thickBot="1" x14ac:dyDescent="0.25">
      <c r="B327" s="10"/>
      <c r="C327" s="89" t="s">
        <v>326</v>
      </c>
      <c r="D327" s="74" t="s">
        <v>539</v>
      </c>
      <c r="Q327" s="45">
        <f>SUM(Q75,Q107,Q139,Q171,Q203,Q235,Q269,Q303,Q323,Q43,Q325)</f>
        <v>900000</v>
      </c>
      <c r="R327" s="14"/>
      <c r="U327" s="5"/>
    </row>
    <row r="328" spans="2:31" ht="3.75" customHeight="1" thickTop="1" x14ac:dyDescent="0.2">
      <c r="B328" s="17"/>
      <c r="C328" s="18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81"/>
      <c r="R328" s="21"/>
    </row>
    <row r="329" spans="2:31" ht="3.75" customHeight="1" thickBot="1" x14ac:dyDescent="0.25">
      <c r="B329" s="10"/>
      <c r="Q329" s="29"/>
      <c r="R329" s="14"/>
    </row>
    <row r="330" spans="2:31" ht="14.25" thickTop="1" thickBot="1" x14ac:dyDescent="0.25">
      <c r="B330" s="10"/>
      <c r="C330" s="89" t="s">
        <v>327</v>
      </c>
      <c r="D330" s="74" t="s">
        <v>328</v>
      </c>
      <c r="F330" s="90"/>
      <c r="G330" s="91"/>
      <c r="I330" s="99" t="s">
        <v>541</v>
      </c>
      <c r="J330" s="67"/>
      <c r="M330" s="42"/>
      <c r="N330" s="42"/>
      <c r="O330" s="42"/>
      <c r="Q330" s="45">
        <f>(G330*Q327)/100</f>
        <v>0</v>
      </c>
      <c r="R330" s="14"/>
    </row>
    <row r="331" spans="2:31" ht="5.25" customHeight="1" thickTop="1" x14ac:dyDescent="0.2">
      <c r="B331" s="10"/>
      <c r="F331" s="42"/>
      <c r="Q331" s="29"/>
      <c r="R331" s="14"/>
    </row>
    <row r="332" spans="2:31" ht="4.5" customHeight="1" thickBot="1" x14ac:dyDescent="0.25">
      <c r="B332" s="10"/>
      <c r="Q332" s="29"/>
      <c r="R332" s="14"/>
    </row>
    <row r="333" spans="2:31" ht="14.25" thickTop="1" thickBot="1" x14ac:dyDescent="0.25">
      <c r="B333" s="10"/>
      <c r="C333" s="89" t="s">
        <v>329</v>
      </c>
      <c r="D333" s="74" t="s">
        <v>540</v>
      </c>
      <c r="Q333" s="45">
        <f>SUM(Q327,Q330,)</f>
        <v>900000</v>
      </c>
      <c r="R333" s="14"/>
    </row>
    <row r="334" spans="2:31" ht="7.5" customHeight="1" thickTop="1" x14ac:dyDescent="0.2">
      <c r="B334" s="17"/>
      <c r="C334" s="18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21"/>
    </row>
    <row r="335" spans="2:31" ht="3.75" customHeight="1" x14ac:dyDescent="0.2"/>
    <row r="337" spans="2:18" ht="40.5" customHeight="1" x14ac:dyDescent="0.2">
      <c r="B337" s="299" t="s">
        <v>549</v>
      </c>
      <c r="C337" s="299"/>
      <c r="D337" s="299"/>
      <c r="E337" s="299"/>
      <c r="F337" s="299"/>
      <c r="G337" s="299"/>
      <c r="H337" s="299"/>
      <c r="I337" s="299"/>
      <c r="J337" s="299"/>
      <c r="K337" s="299"/>
      <c r="L337" s="299"/>
      <c r="M337" s="299"/>
      <c r="N337" s="299"/>
      <c r="O337" s="299"/>
      <c r="P337" s="299"/>
      <c r="Q337" s="299"/>
      <c r="R337" s="299"/>
    </row>
  </sheetData>
  <sheetProtection formatCells="0" formatColumns="0" formatRows="0" insertColumns="0" insertRows="0" insertHyperlinks="0" deleteColumns="0" deleteRows="0" sort="0" autoFilter="0" pivotTables="0"/>
  <mergeCells count="152">
    <mergeCell ref="G299:M299"/>
    <mergeCell ref="G297:M297"/>
    <mergeCell ref="G295:M295"/>
    <mergeCell ref="G293:M293"/>
    <mergeCell ref="G291:M291"/>
    <mergeCell ref="G277:M277"/>
    <mergeCell ref="G275:M275"/>
    <mergeCell ref="G273:M273"/>
    <mergeCell ref="G265:M265"/>
    <mergeCell ref="G259:M259"/>
    <mergeCell ref="G257:M257"/>
    <mergeCell ref="G289:M289"/>
    <mergeCell ref="G287:M287"/>
    <mergeCell ref="G285:M285"/>
    <mergeCell ref="G283:M283"/>
    <mergeCell ref="G215:M215"/>
    <mergeCell ref="G231:M231"/>
    <mergeCell ref="G229:M229"/>
    <mergeCell ref="G225:M225"/>
    <mergeCell ref="G223:M223"/>
    <mergeCell ref="G221:M221"/>
    <mergeCell ref="G219:M219"/>
    <mergeCell ref="G217:M217"/>
    <mergeCell ref="G227:M227"/>
    <mergeCell ref="G213:M213"/>
    <mergeCell ref="G209:M209"/>
    <mergeCell ref="G207:M207"/>
    <mergeCell ref="G211:M211"/>
    <mergeCell ref="G121:M121"/>
    <mergeCell ref="G147:M147"/>
    <mergeCell ref="G145:M145"/>
    <mergeCell ref="G165:M165"/>
    <mergeCell ref="G163:M163"/>
    <mergeCell ref="G161:M161"/>
    <mergeCell ref="G159:M159"/>
    <mergeCell ref="G157:M157"/>
    <mergeCell ref="G155:M155"/>
    <mergeCell ref="G153:M153"/>
    <mergeCell ref="G131:M131"/>
    <mergeCell ref="G129:M129"/>
    <mergeCell ref="G127:M127"/>
    <mergeCell ref="G125:M125"/>
    <mergeCell ref="G123:M123"/>
    <mergeCell ref="G193:M193"/>
    <mergeCell ref="G189:M189"/>
    <mergeCell ref="G191:M191"/>
    <mergeCell ref="G201:M201"/>
    <mergeCell ref="G205:M205"/>
    <mergeCell ref="G67:M67"/>
    <mergeCell ref="G77:M77"/>
    <mergeCell ref="G17:M17"/>
    <mergeCell ref="G49:M49"/>
    <mergeCell ref="G31:M31"/>
    <mergeCell ref="G29:M29"/>
    <mergeCell ref="G27:M27"/>
    <mergeCell ref="G25:M25"/>
    <mergeCell ref="G19:M19"/>
    <mergeCell ref="G39:M39"/>
    <mergeCell ref="G37:M37"/>
    <mergeCell ref="G41:M41"/>
    <mergeCell ref="G199:M199"/>
    <mergeCell ref="G197:M197"/>
    <mergeCell ref="B337:R337"/>
    <mergeCell ref="G195:M195"/>
    <mergeCell ref="G71:M71"/>
    <mergeCell ref="G95:M95"/>
    <mergeCell ref="G93:M93"/>
    <mergeCell ref="G91:M91"/>
    <mergeCell ref="G89:M89"/>
    <mergeCell ref="G99:M99"/>
    <mergeCell ref="G115:M115"/>
    <mergeCell ref="G113:M113"/>
    <mergeCell ref="G111:M111"/>
    <mergeCell ref="G135:M135"/>
    <mergeCell ref="G179:M179"/>
    <mergeCell ref="G181:M181"/>
    <mergeCell ref="G185:M185"/>
    <mergeCell ref="G187:M187"/>
    <mergeCell ref="G143:M143"/>
    <mergeCell ref="G167:M167"/>
    <mergeCell ref="G169:M169"/>
    <mergeCell ref="G97:M97"/>
    <mergeCell ref="G308:H308"/>
    <mergeCell ref="G314:H314"/>
    <mergeCell ref="C305:M305"/>
    <mergeCell ref="C311:M311"/>
    <mergeCell ref="G301:M301"/>
    <mergeCell ref="D325:I325"/>
    <mergeCell ref="J325:M325"/>
    <mergeCell ref="G233:M233"/>
    <mergeCell ref="G237:M237"/>
    <mergeCell ref="G320:H320"/>
    <mergeCell ref="C317:M317"/>
    <mergeCell ref="G267:M267"/>
    <mergeCell ref="G271:M271"/>
    <mergeCell ref="G247:M247"/>
    <mergeCell ref="G245:M245"/>
    <mergeCell ref="G243:M243"/>
    <mergeCell ref="G241:M241"/>
    <mergeCell ref="G239:M239"/>
    <mergeCell ref="G255:M255"/>
    <mergeCell ref="G253:M253"/>
    <mergeCell ref="G251:M251"/>
    <mergeCell ref="G249:M249"/>
    <mergeCell ref="G281:M281"/>
    <mergeCell ref="G279:M279"/>
    <mergeCell ref="G263:M263"/>
    <mergeCell ref="G261:M261"/>
    <mergeCell ref="G109:M109"/>
    <mergeCell ref="G117:M117"/>
    <mergeCell ref="G119:M119"/>
    <mergeCell ref="G137:M137"/>
    <mergeCell ref="G151:M151"/>
    <mergeCell ref="G183:M183"/>
    <mergeCell ref="G149:M149"/>
    <mergeCell ref="G141:M141"/>
    <mergeCell ref="G79:M79"/>
    <mergeCell ref="G133:M133"/>
    <mergeCell ref="G173:M173"/>
    <mergeCell ref="G101:M101"/>
    <mergeCell ref="G103:M103"/>
    <mergeCell ref="G85:M85"/>
    <mergeCell ref="G87:M87"/>
    <mergeCell ref="G105:M105"/>
    <mergeCell ref="G83:M83"/>
    <mergeCell ref="G81:M81"/>
    <mergeCell ref="G177:M177"/>
    <mergeCell ref="G175:M175"/>
    <mergeCell ref="K3:L3"/>
    <mergeCell ref="K5:L5"/>
    <mergeCell ref="K4:L4"/>
    <mergeCell ref="G73:M73"/>
    <mergeCell ref="G23:M23"/>
    <mergeCell ref="G45:M45"/>
    <mergeCell ref="G47:M47"/>
    <mergeCell ref="G55:M55"/>
    <mergeCell ref="M3:Q3"/>
    <mergeCell ref="M4:Q4"/>
    <mergeCell ref="M5:Q5"/>
    <mergeCell ref="G13:M13"/>
    <mergeCell ref="G15:M15"/>
    <mergeCell ref="G21:M21"/>
    <mergeCell ref="G33:M33"/>
    <mergeCell ref="G35:M35"/>
    <mergeCell ref="G51:M51"/>
    <mergeCell ref="G65:M65"/>
    <mergeCell ref="G63:M63"/>
    <mergeCell ref="G61:M61"/>
    <mergeCell ref="G59:M59"/>
    <mergeCell ref="G57:M57"/>
    <mergeCell ref="G69:M69"/>
    <mergeCell ref="G53:M53"/>
  </mergeCells>
  <phoneticPr fontId="6" type="noConversion"/>
  <dataValidations count="19">
    <dataValidation type="list" allowBlank="1" showInputMessage="1" showErrorMessage="1" sqref="G23:N41" xr:uid="{00000000-0002-0000-1000-000000000000}">
      <formula1>$AE$9:$AE$11</formula1>
    </dataValidation>
    <dataValidation type="list" allowBlank="1" showInputMessage="1" showErrorMessage="1" sqref="G173:N173 G181:M181 G179:M179 G175:M175 G177:M177" xr:uid="{00000000-0002-0000-1000-000002000000}">
      <formula1>$AE$233:$AE$234</formula1>
    </dataValidation>
    <dataValidation type="list" allowBlank="1" showInputMessage="1" showErrorMessage="1" sqref="G183:N186 G191:M191 G189:M189 G187:M187 G193:M201" xr:uid="{00000000-0002-0000-1000-000003000000}">
      <formula1>$AE$235:$AE$236</formula1>
    </dataValidation>
    <dataValidation type="list" allowBlank="1" showInputMessage="1" showErrorMessage="1" sqref="N237:N247 G237:M246" xr:uid="{00000000-0002-0000-1000-000004000000}">
      <formula1>$AE$270:$AE$271</formula1>
    </dataValidation>
    <dataValidation type="list" allowBlank="1" showInputMessage="1" showErrorMessage="1" sqref="N271:N281 G271:M280" xr:uid="{00000000-0002-0000-1000-000005000000}">
      <formula1>$AE$302:$AE$303</formula1>
    </dataValidation>
    <dataValidation type="list" allowBlank="1" showInputMessage="1" showErrorMessage="1" sqref="G301:N301 G281:M281 G283:M283 G285:M285 G287:M287 G289:M289 G291:M291 G293:M293 G295:M295 G297:M297 G299:M299" xr:uid="{00000000-0002-0000-1000-000006000000}">
      <formula1>$AE$304:$AE$305</formula1>
    </dataValidation>
    <dataValidation type="list" allowBlank="1" showInputMessage="1" showErrorMessage="1" sqref="G306:O306" xr:uid="{00000000-0002-0000-1000-000007000000}">
      <formula1>$AE$312:$AE$318</formula1>
    </dataValidation>
    <dataValidation type="list" allowBlank="1" showInputMessage="1" showErrorMessage="1" sqref="G267:N267 G265:M265 G263:M263 G261:M261 G259:M259 G257:M257 G255:M255 G253:M253 G251:M251 G249:M249 G247:M247" xr:uid="{00000000-0002-0000-1000-000008000000}">
      <formula1>$AE$282:$AE$301</formula1>
    </dataValidation>
    <dataValidation type="list" allowBlank="1" showInputMessage="1" showErrorMessage="1" sqref="G13:N13 G21:M21 G15:M19" xr:uid="{00000000-0002-0000-1000-000009000000}">
      <formula1>$AE$3:$AE$8</formula1>
    </dataValidation>
    <dataValidation type="list" allowBlank="1" showInputMessage="1" showErrorMessage="1" sqref="G205:N214 G230:M230 G228:M228 G226 G224:M224 G222:M222 G220:M220 G218:M218 G216:M216 N216:N231" xr:uid="{00000000-0002-0000-1000-00000A000000}">
      <formula1>$AE$237:$AE$248</formula1>
    </dataValidation>
    <dataValidation type="list" allowBlank="1" showInputMessage="1" showErrorMessage="1" sqref="G233:N233 G231:M231 G229:M229 G227:M227 G225:M225 G223:M223 G221:M221 G219:M219 G217:M217 G215:N215" xr:uid="{00000000-0002-0000-1000-00000B000000}">
      <formula1>$AE$267:$AE$269</formula1>
    </dataValidation>
    <dataValidation type="list" allowBlank="1" showInputMessage="1" showErrorMessage="1" sqref="G45:N45 G47:G53 N47:N53 H52:M52" xr:uid="{00000000-0002-0000-1000-00000C000000}">
      <formula1>$AE$12:$AE$46</formula1>
    </dataValidation>
    <dataValidation type="list" allowBlank="1" showInputMessage="1" showErrorMessage="1" sqref="G73:N73 G65 G63 G61 G59 G57 G67 N55 G55 G69:G71" xr:uid="{00000000-0002-0000-1000-00000D000000}">
      <formula1>$AE$47:$AE$78</formula1>
    </dataValidation>
    <dataValidation type="list" allowBlank="1" showInputMessage="1" showErrorMessage="1" sqref="G87:N87 G95:M95 G93:M93 G91:M91 G89:M89 G105:N105 G103:M103 G101:M101 G97:M99" xr:uid="{00000000-0002-0000-1000-00000F000000}">
      <formula1>$AE$105:$AE$108</formula1>
    </dataValidation>
    <dataValidation type="list" allowBlank="1" showInputMessage="1" showErrorMessage="1" sqref="G109:N109 G115:M115 G113:M113 G111:M111 G117:N117" xr:uid="{00000000-0002-0000-1000-000010000000}">
      <formula1>$AE$109:$AE$140</formula1>
    </dataValidation>
    <dataValidation type="list" allowBlank="1" showInputMessage="1" showErrorMessage="1" sqref="G119:N119 G137:N137 G121:M121 G123:M123 G125:M125 G127:M127 G129:M129 G131:M131 G133:M133 G135:M135" xr:uid="{00000000-0002-0000-1000-000011000000}">
      <formula1>$AE$141:$AE$173</formula1>
    </dataValidation>
    <dataValidation type="list" allowBlank="1" showInputMessage="1" showErrorMessage="1" sqref="G77:N77 G79:N85" xr:uid="{00000000-0002-0000-1000-00000E000000}">
      <formula1>$AE$79:$AE$88</formula1>
    </dataValidation>
    <dataValidation type="list" allowBlank="1" showInputMessage="1" showErrorMessage="1" sqref="G141:N141 G149:N149 G143:M143 G145:M145 G147:M147" xr:uid="{00000000-0002-0000-1000-000012000000}">
      <formula1>$AE$174:$AE$204</formula1>
    </dataValidation>
    <dataValidation type="list" allowBlank="1" showInputMessage="1" showErrorMessage="1" sqref="G151:N169" xr:uid="{00000000-0002-0000-1000-000001000000}">
      <formula1>$AE$205:$AE$232</formula1>
    </dataValidation>
  </dataValidations>
  <printOptions horizontalCentered="1" verticalCentered="1"/>
  <pageMargins left="0.78740157480314965" right="0.78740157480314965" top="1.0236220472440944" bottom="1.0236220472440944" header="0.78740157480314965" footer="0.78740157480314965"/>
  <pageSetup paperSize="9" scale="53" firstPageNumber="0" fitToHeight="3" orientation="portrait" r:id="rId1"/>
  <headerFooter>
    <oddHeader>&amp;C&amp;A</oddHeader>
    <oddFooter>&amp;CPagina 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oglio18">
    <pageSetUpPr fitToPage="1"/>
  </sheetPr>
  <dimension ref="B2:K43"/>
  <sheetViews>
    <sheetView zoomScale="107" zoomScaleNormal="107" workbookViewId="0">
      <selection activeCell="E13" sqref="E13"/>
    </sheetView>
  </sheetViews>
  <sheetFormatPr defaultColWidth="0" defaultRowHeight="12.75" x14ac:dyDescent="0.2"/>
  <cols>
    <col min="1" max="1" width="1" customWidth="1"/>
    <col min="2" max="2" width="1.140625" customWidth="1"/>
    <col min="3" max="3" width="5.140625" style="49" customWidth="1"/>
    <col min="4" max="4" width="17.7109375" customWidth="1"/>
    <col min="5" max="5" width="22.140625" customWidth="1"/>
    <col min="6" max="6" width="23.42578125" customWidth="1"/>
    <col min="7" max="7" width="1.85546875" customWidth="1"/>
    <col min="8" max="8" width="23.28515625" customWidth="1"/>
    <col min="9" max="9" width="1.42578125" customWidth="1"/>
    <col min="10" max="10" width="22.42578125" customWidth="1"/>
    <col min="11" max="11" width="9.140625" customWidth="1"/>
    <col min="12" max="12" width="1" customWidth="1"/>
  </cols>
  <sheetData>
    <row r="2" spans="2:11" ht="6" customHeight="1" x14ac:dyDescent="0.2">
      <c r="B2" s="6"/>
      <c r="C2" s="7"/>
      <c r="D2" s="8"/>
      <c r="E2" s="8"/>
      <c r="F2" s="8"/>
      <c r="G2" s="8"/>
      <c r="H2" s="6"/>
      <c r="I2" s="8"/>
      <c r="J2" s="8"/>
      <c r="K2" s="9"/>
    </row>
    <row r="3" spans="2:11" x14ac:dyDescent="0.2">
      <c r="B3" s="10"/>
      <c r="C3"/>
      <c r="D3" s="92" t="s">
        <v>14</v>
      </c>
      <c r="E3" s="65" t="s">
        <v>553</v>
      </c>
      <c r="F3" s="22"/>
      <c r="H3" s="12" t="s">
        <v>15</v>
      </c>
      <c r="I3" s="258" t="str">
        <f>'1.1 CONTO ECONOMICO ANTE'!$K$3</f>
        <v>DITTA</v>
      </c>
      <c r="J3" s="258"/>
      <c r="K3" s="97"/>
    </row>
    <row r="4" spans="2:11" x14ac:dyDescent="0.2">
      <c r="B4" s="10"/>
      <c r="C4"/>
      <c r="D4" s="92" t="s">
        <v>17</v>
      </c>
      <c r="E4" s="65" t="s">
        <v>18</v>
      </c>
      <c r="H4" s="12"/>
      <c r="I4" s="261">
        <f>'1.1 CONTO ECONOMICO ANTE'!$K$4</f>
        <v>0</v>
      </c>
      <c r="J4" s="261"/>
      <c r="K4" s="14"/>
    </row>
    <row r="5" spans="2:11" x14ac:dyDescent="0.2">
      <c r="B5" s="10"/>
      <c r="C5" s="1"/>
      <c r="E5" s="16"/>
      <c r="H5" s="12" t="s">
        <v>19</v>
      </c>
      <c r="I5" s="258" t="str">
        <f>'1.1 CONTO ECONOMICO ANTE'!$K$5</f>
        <v>421</v>
      </c>
      <c r="J5" s="258"/>
      <c r="K5" s="14"/>
    </row>
    <row r="6" spans="2:11" x14ac:dyDescent="0.2">
      <c r="B6" s="10"/>
      <c r="D6" s="1"/>
      <c r="E6" s="16"/>
      <c r="H6" s="10"/>
      <c r="J6" s="50"/>
      <c r="K6" s="14"/>
    </row>
    <row r="7" spans="2:11" ht="6.75" customHeight="1" x14ac:dyDescent="0.2">
      <c r="B7" s="17"/>
      <c r="C7" s="51"/>
      <c r="D7" s="18"/>
      <c r="E7" s="19"/>
      <c r="F7" s="20"/>
      <c r="G7" s="19"/>
      <c r="H7" s="17"/>
      <c r="I7" s="19"/>
      <c r="J7" s="19"/>
      <c r="K7" s="21"/>
    </row>
    <row r="8" spans="2:11" ht="4.5" customHeight="1" x14ac:dyDescent="0.2">
      <c r="B8" s="10"/>
      <c r="K8" s="9"/>
    </row>
    <row r="9" spans="2:11" x14ac:dyDescent="0.2">
      <c r="B9" s="10"/>
      <c r="K9" s="14"/>
    </row>
    <row r="10" spans="2:11" s="42" customFormat="1" x14ac:dyDescent="0.2">
      <c r="B10" s="52"/>
      <c r="C10"/>
      <c r="D10" s="16"/>
      <c r="H10" s="42">
        <v>-2</v>
      </c>
      <c r="J10" s="42">
        <v>-1</v>
      </c>
      <c r="K10" s="53"/>
    </row>
    <row r="11" spans="2:11" ht="9.75" customHeight="1" x14ac:dyDescent="0.2">
      <c r="B11" s="10"/>
      <c r="C11"/>
      <c r="K11" s="14"/>
    </row>
    <row r="12" spans="2:11" x14ac:dyDescent="0.2">
      <c r="B12" s="10"/>
      <c r="C12" s="16" t="s">
        <v>401</v>
      </c>
      <c r="F12" s="29"/>
      <c r="G12" s="29"/>
      <c r="H12" s="93">
        <v>0</v>
      </c>
      <c r="I12" s="29"/>
      <c r="J12" s="93">
        <v>0</v>
      </c>
      <c r="K12" s="14"/>
    </row>
    <row r="13" spans="2:11" x14ac:dyDescent="0.2">
      <c r="B13" s="10"/>
      <c r="C13"/>
      <c r="F13" s="55"/>
      <c r="H13" s="55"/>
      <c r="J13" s="55"/>
      <c r="K13" s="14"/>
    </row>
    <row r="14" spans="2:11" x14ac:dyDescent="0.2">
      <c r="B14" s="10"/>
      <c r="F14" s="55"/>
      <c r="H14" s="55"/>
      <c r="J14" s="55"/>
      <c r="K14" s="14"/>
    </row>
    <row r="15" spans="2:11" x14ac:dyDescent="0.2">
      <c r="B15" s="52"/>
      <c r="C15"/>
      <c r="D15" s="16"/>
      <c r="E15" s="42"/>
      <c r="F15" s="42"/>
      <c r="G15" s="42"/>
      <c r="H15" s="42" t="s">
        <v>82</v>
      </c>
      <c r="I15" s="42"/>
      <c r="J15" s="42" t="s">
        <v>83</v>
      </c>
      <c r="K15" s="53"/>
    </row>
    <row r="16" spans="2:11" x14ac:dyDescent="0.2">
      <c r="B16" s="10"/>
      <c r="C16"/>
      <c r="K16" s="14"/>
    </row>
    <row r="17" spans="2:11" x14ac:dyDescent="0.2">
      <c r="B17" s="10"/>
      <c r="C17" s="16" t="s">
        <v>402</v>
      </c>
      <c r="F17" s="29"/>
      <c r="G17" s="29"/>
      <c r="H17" s="94">
        <f>+(+H12+J12)/2</f>
        <v>0</v>
      </c>
      <c r="I17" s="29"/>
      <c r="J17" s="94">
        <f>+(+H12+J12)/2</f>
        <v>0</v>
      </c>
      <c r="K17" s="14"/>
    </row>
    <row r="18" spans="2:11" x14ac:dyDescent="0.2">
      <c r="B18" s="10"/>
      <c r="C18"/>
      <c r="D18" s="16"/>
      <c r="F18" s="29"/>
      <c r="G18" s="29"/>
      <c r="H18" s="29"/>
      <c r="I18" s="29"/>
      <c r="J18" s="29"/>
      <c r="K18" s="14"/>
    </row>
    <row r="19" spans="2:11" x14ac:dyDescent="0.2">
      <c r="B19" s="10"/>
      <c r="C19" s="16" t="s">
        <v>403</v>
      </c>
      <c r="F19" s="29"/>
      <c r="G19" s="29"/>
      <c r="H19" s="93">
        <v>0</v>
      </c>
      <c r="I19" s="29"/>
      <c r="J19" s="93">
        <v>0</v>
      </c>
      <c r="K19" s="14"/>
    </row>
    <row r="20" spans="2:11" x14ac:dyDescent="0.2">
      <c r="B20" s="10"/>
      <c r="C20"/>
      <c r="F20" s="55"/>
      <c r="H20" s="55"/>
      <c r="J20" s="55"/>
      <c r="K20" s="14"/>
    </row>
    <row r="21" spans="2:11" x14ac:dyDescent="0.2">
      <c r="B21" s="10"/>
      <c r="C21" s="16" t="s">
        <v>404</v>
      </c>
      <c r="F21" s="29"/>
      <c r="G21" s="29"/>
      <c r="H21" s="93">
        <v>0</v>
      </c>
      <c r="I21" s="29"/>
      <c r="J21" s="93">
        <v>0</v>
      </c>
      <c r="K21" s="14"/>
    </row>
    <row r="22" spans="2:11" x14ac:dyDescent="0.2">
      <c r="B22" s="10"/>
      <c r="C22"/>
      <c r="D22" s="16"/>
      <c r="F22" s="29"/>
      <c r="G22" s="29"/>
      <c r="H22" s="29"/>
      <c r="I22" s="29"/>
      <c r="J22" s="29"/>
      <c r="K22" s="14"/>
    </row>
    <row r="23" spans="2:11" x14ac:dyDescent="0.2">
      <c r="B23" s="56"/>
      <c r="C23" s="16" t="s">
        <v>405</v>
      </c>
      <c r="F23" s="95">
        <f>AVERAGE(H12,J12)</f>
        <v>0</v>
      </c>
      <c r="G23" s="16"/>
      <c r="H23" s="16"/>
      <c r="I23" s="16"/>
      <c r="K23" s="57"/>
    </row>
    <row r="24" spans="2:11" x14ac:dyDescent="0.2">
      <c r="B24" s="56"/>
      <c r="C24"/>
      <c r="D24" s="16"/>
      <c r="E24" s="55"/>
      <c r="F24" s="24"/>
      <c r="G24" s="16"/>
      <c r="H24" s="16"/>
      <c r="I24" s="16"/>
      <c r="K24" s="57"/>
    </row>
    <row r="25" spans="2:11" x14ac:dyDescent="0.2">
      <c r="B25" s="56"/>
      <c r="C25" s="16" t="s">
        <v>406</v>
      </c>
      <c r="E25" s="55"/>
      <c r="F25" s="95">
        <f>(SUM(H17,J17,H19,J19))/2</f>
        <v>0</v>
      </c>
      <c r="G25" s="16"/>
      <c r="H25" s="16"/>
      <c r="I25" s="16"/>
      <c r="K25" s="57"/>
    </row>
    <row r="26" spans="2:11" x14ac:dyDescent="0.2">
      <c r="B26" s="56"/>
      <c r="C26"/>
      <c r="D26" s="16"/>
      <c r="E26" s="55"/>
      <c r="F26" s="23"/>
      <c r="G26" s="16"/>
      <c r="H26" s="16"/>
      <c r="I26" s="16"/>
      <c r="K26" s="57"/>
    </row>
    <row r="27" spans="2:11" x14ac:dyDescent="0.2">
      <c r="B27" s="56"/>
      <c r="C27" s="16" t="s">
        <v>407</v>
      </c>
      <c r="E27" s="55"/>
      <c r="F27" s="95">
        <f>+(+H21+J21)/2</f>
        <v>0</v>
      </c>
      <c r="G27" s="16"/>
      <c r="H27" s="16"/>
      <c r="I27" s="16"/>
      <c r="K27" s="57"/>
    </row>
    <row r="28" spans="2:11" x14ac:dyDescent="0.2">
      <c r="B28" s="56"/>
      <c r="D28" s="16"/>
      <c r="E28" s="55"/>
      <c r="F28" s="55"/>
      <c r="G28" s="16"/>
      <c r="H28" s="16"/>
      <c r="I28" s="16"/>
      <c r="K28" s="57"/>
    </row>
    <row r="29" spans="2:11" x14ac:dyDescent="0.2">
      <c r="B29" s="56"/>
      <c r="C29" s="16" t="s">
        <v>408</v>
      </c>
      <c r="E29" s="55"/>
      <c r="F29" s="58" t="b">
        <f>IF(F27&lt;F25,"OK")</f>
        <v>0</v>
      </c>
      <c r="G29" s="16"/>
      <c r="H29" s="16"/>
      <c r="I29" s="16"/>
      <c r="K29" s="57"/>
    </row>
    <row r="30" spans="2:11" x14ac:dyDescent="0.2">
      <c r="B30" s="59"/>
      <c r="C30" s="51"/>
      <c r="D30" s="20"/>
      <c r="E30" s="20"/>
      <c r="F30" s="20"/>
      <c r="G30" s="20"/>
      <c r="H30" s="20"/>
      <c r="I30" s="20"/>
      <c r="J30" s="60"/>
      <c r="K30" s="61"/>
    </row>
    <row r="31" spans="2:11" x14ac:dyDescent="0.2">
      <c r="B31" s="16"/>
      <c r="D31" s="16"/>
      <c r="E31" s="16"/>
      <c r="F31" s="16"/>
      <c r="G31" s="16"/>
      <c r="H31" s="16"/>
      <c r="I31" s="16"/>
      <c r="J31" s="55"/>
      <c r="K31" s="16"/>
    </row>
    <row r="32" spans="2:11" x14ac:dyDescent="0.2">
      <c r="B32" s="16"/>
      <c r="D32" s="16"/>
      <c r="E32" s="16"/>
      <c r="F32" s="16"/>
      <c r="G32" s="16"/>
      <c r="H32" s="16"/>
      <c r="I32" s="16"/>
      <c r="J32" s="55"/>
      <c r="K32" s="16"/>
    </row>
    <row r="33" spans="2:11" x14ac:dyDescent="0.2">
      <c r="B33" s="16"/>
      <c r="D33" s="16"/>
      <c r="E33" s="16"/>
      <c r="F33" s="16"/>
      <c r="G33" s="16"/>
      <c r="H33" s="16"/>
      <c r="I33" s="16"/>
      <c r="J33" s="55"/>
      <c r="K33" s="16"/>
    </row>
    <row r="34" spans="2:11" x14ac:dyDescent="0.2">
      <c r="B34" s="16"/>
      <c r="D34" s="16"/>
      <c r="E34" s="16"/>
      <c r="F34" s="16"/>
      <c r="G34" s="16"/>
      <c r="H34" s="16"/>
      <c r="I34" s="16"/>
      <c r="J34" s="55"/>
      <c r="K34" s="16"/>
    </row>
    <row r="35" spans="2:11" x14ac:dyDescent="0.2">
      <c r="B35" s="16"/>
      <c r="D35" s="16"/>
      <c r="E35" s="16"/>
      <c r="F35" s="16"/>
      <c r="G35" s="16"/>
      <c r="H35" s="16"/>
      <c r="I35" s="16"/>
      <c r="J35" s="55"/>
      <c r="K35" s="16"/>
    </row>
    <row r="36" spans="2:11" ht="5.25" customHeight="1" x14ac:dyDescent="0.2"/>
    <row r="37" spans="2:11" hidden="1" x14ac:dyDescent="0.2">
      <c r="B37" s="10"/>
      <c r="D37" s="16" t="s">
        <v>187</v>
      </c>
      <c r="F37" s="96">
        <f>+'1.1 CONTO ECONOMICO ANTE'!G34</f>
        <v>0</v>
      </c>
      <c r="H37" s="96">
        <f>+'1.1 CONTO ECONOMICO ANTE'!I34</f>
        <v>0</v>
      </c>
      <c r="J37" s="96">
        <f>+'1.1 CONTO ECONOMICO ANTE'!K34</f>
        <v>0</v>
      </c>
      <c r="K37" s="14"/>
    </row>
    <row r="38" spans="2:11" hidden="1" x14ac:dyDescent="0.2">
      <c r="B38" s="10"/>
      <c r="D38" s="16"/>
      <c r="F38" s="5"/>
      <c r="H38" s="5"/>
      <c r="J38" s="5"/>
      <c r="K38" s="14"/>
    </row>
    <row r="39" spans="2:11" hidden="1" x14ac:dyDescent="0.2">
      <c r="B39" s="17"/>
      <c r="C39" s="51"/>
      <c r="D39" s="20"/>
      <c r="E39" s="19"/>
      <c r="F39" s="46"/>
      <c r="G39" s="19"/>
      <c r="H39" s="46"/>
      <c r="I39" s="19"/>
      <c r="J39" s="46"/>
      <c r="K39" s="21"/>
    </row>
    <row r="40" spans="2:11" hidden="1" x14ac:dyDescent="0.2">
      <c r="B40" s="10"/>
      <c r="K40" s="14"/>
    </row>
    <row r="41" spans="2:11" hidden="1" x14ac:dyDescent="0.2">
      <c r="B41" s="10"/>
      <c r="C41" s="49" t="s">
        <v>188</v>
      </c>
      <c r="D41" s="63" t="s">
        <v>189</v>
      </c>
      <c r="E41" s="42"/>
      <c r="F41" s="64">
        <f>'2.1  STATO PATRIMONIALE ANTE'!O14</f>
        <v>0</v>
      </c>
      <c r="K41" s="14"/>
    </row>
    <row r="42" spans="2:11" hidden="1" x14ac:dyDescent="0.2">
      <c r="B42" s="10"/>
      <c r="K42" s="14"/>
    </row>
    <row r="43" spans="2:11" hidden="1" x14ac:dyDescent="0.2">
      <c r="B43" s="17"/>
      <c r="C43" s="51"/>
      <c r="D43" s="19"/>
      <c r="E43" s="19"/>
      <c r="F43" s="19"/>
      <c r="G43" s="19"/>
      <c r="H43" s="19"/>
      <c r="I43" s="19"/>
      <c r="J43" s="19"/>
      <c r="K43" s="21"/>
    </row>
  </sheetData>
  <sheetProtection algorithmName="SHA-512" hashValue="m6U2ZkzJlIxJY14kafk9J1lAmN32lWcewXT9q/wwQnKcEibw0JEBfeTRJ9nFOMWPq/R8kRPgT+f7KCA2PSA+WQ==" saltValue="fbQ3Xosb2S+FIeM9teiZAw==" spinCount="100000" sheet="1" objects="1" scenarios="1"/>
  <mergeCells count="3">
    <mergeCell ref="I3:J3"/>
    <mergeCell ref="I4:J4"/>
    <mergeCell ref="I5:J5"/>
  </mergeCells>
  <phoneticPr fontId="6" type="noConversion"/>
  <printOptions horizontalCentered="1" verticalCentered="1"/>
  <pageMargins left="0.59055118110236227" right="0.59055118110236227" top="0.59055118110236227" bottom="0.51181102362204722" header="0.39370078740157483" footer="0.51181102362204722"/>
  <pageSetup paperSize="9" firstPageNumber="0" orientation="landscape" r:id="rId1"/>
  <headerFooter>
    <oddHeader>&amp;C&amp;A</oddHeader>
    <oddFooter>&amp;C&amp;"Arial,Grassetto"FIRMA DEL TECNICO QUALIFICATO&amp;R&amp;"Arial,Grassetto"FIRMA DEL LEGALE RAPPRESENTANTE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oglio19">
    <pageSetUpPr fitToPage="1"/>
  </sheetPr>
  <dimension ref="B1:AF50"/>
  <sheetViews>
    <sheetView tabSelected="1" topLeftCell="D13" zoomScale="93" zoomScaleNormal="93" workbookViewId="0">
      <selection activeCell="J6" sqref="J6"/>
    </sheetView>
  </sheetViews>
  <sheetFormatPr defaultColWidth="9.140625" defaultRowHeight="12.75" x14ac:dyDescent="0.2"/>
  <cols>
    <col min="1" max="1" width="2.85546875" style="132" customWidth="1"/>
    <col min="2" max="2" width="3.28515625" style="132" customWidth="1"/>
    <col min="3" max="3" width="7.42578125" style="247" bestFit="1" customWidth="1"/>
    <col min="4" max="4" width="81.85546875" style="132" bestFit="1" customWidth="1"/>
    <col min="5" max="5" width="13.28515625" style="132" customWidth="1"/>
    <col min="6" max="6" width="2.85546875" style="134" customWidth="1"/>
    <col min="7" max="7" width="12.7109375" style="135" customWidth="1"/>
    <col min="8" max="8" width="10.85546875" style="136" customWidth="1"/>
    <col min="9" max="9" width="2.85546875" style="120" customWidth="1"/>
    <col min="10" max="10" width="12.7109375" style="137" customWidth="1"/>
    <col min="11" max="11" width="10.42578125" style="138" customWidth="1"/>
    <col min="12" max="12" width="2.85546875" style="139" customWidth="1"/>
    <col min="13" max="13" width="12.7109375" style="140" customWidth="1"/>
    <col min="14" max="14" width="10.85546875" style="141" customWidth="1"/>
    <col min="15" max="15" width="2.85546875" style="142" customWidth="1"/>
    <col min="16" max="16" width="12.7109375" style="140" customWidth="1"/>
    <col min="17" max="17" width="10.85546875" style="138" customWidth="1"/>
    <col min="18" max="18" width="2.85546875" style="142" customWidth="1"/>
    <col min="19" max="19" width="12.7109375" style="137" customWidth="1"/>
    <col min="20" max="20" width="10.85546875" style="144" customWidth="1"/>
    <col min="21" max="21" width="2.85546875" style="145" customWidth="1"/>
    <col min="22" max="16384" width="9.140625" style="132"/>
  </cols>
  <sheetData>
    <row r="1" spans="2:32" s="82" customFormat="1" ht="3.75" customHeight="1" x14ac:dyDescent="0.2">
      <c r="C1" s="114"/>
      <c r="H1" s="85"/>
    </row>
    <row r="2" spans="2:32" s="82" customFormat="1" ht="4.5" customHeight="1" x14ac:dyDescent="0.2">
      <c r="C2" s="115"/>
      <c r="D2" s="83"/>
      <c r="E2" s="83"/>
      <c r="F2" s="83"/>
      <c r="G2" s="83"/>
      <c r="H2" s="84"/>
      <c r="I2" s="83"/>
      <c r="J2" s="83"/>
      <c r="K2" s="83"/>
      <c r="L2" s="83"/>
      <c r="M2" s="83"/>
      <c r="N2" s="83"/>
      <c r="O2" s="83"/>
      <c r="P2" s="116"/>
      <c r="Q2" s="83"/>
      <c r="R2" s="83"/>
      <c r="S2" s="83"/>
      <c r="T2" s="117"/>
    </row>
    <row r="3" spans="2:32" s="82" customFormat="1" ht="14.25" x14ac:dyDescent="0.2">
      <c r="C3" s="118"/>
      <c r="D3" s="119" t="s">
        <v>14</v>
      </c>
      <c r="I3" s="120"/>
      <c r="K3" s="121" t="s">
        <v>553</v>
      </c>
      <c r="L3" s="122"/>
      <c r="N3" s="123"/>
      <c r="P3" s="124" t="s">
        <v>15</v>
      </c>
      <c r="Q3" s="300" t="str">
        <f>'1.1 CONTO ECONOMICO ANTE'!$K$3</f>
        <v>DITTA</v>
      </c>
      <c r="R3" s="301"/>
      <c r="S3" s="302"/>
      <c r="T3" s="125"/>
      <c r="AF3" s="98"/>
    </row>
    <row r="4" spans="2:32" s="82" customFormat="1" ht="14.25" x14ac:dyDescent="0.2">
      <c r="C4" s="118"/>
      <c r="D4" s="119" t="s">
        <v>17</v>
      </c>
      <c r="I4" s="120"/>
      <c r="K4" s="121" t="s">
        <v>18</v>
      </c>
      <c r="L4" s="122"/>
      <c r="P4" s="124"/>
      <c r="Q4" s="303"/>
      <c r="R4" s="303"/>
      <c r="S4" s="303"/>
      <c r="T4" s="125"/>
      <c r="AF4" s="98"/>
    </row>
    <row r="5" spans="2:32" s="82" customFormat="1" ht="14.25" x14ac:dyDescent="0.2">
      <c r="C5" s="118"/>
      <c r="H5" s="85"/>
      <c r="J5" s="122"/>
      <c r="L5" s="122"/>
      <c r="P5" s="124" t="s">
        <v>1</v>
      </c>
      <c r="Q5" s="303" t="str">
        <f>'1.1 CONTO ECONOMICO ANTE'!$K$5</f>
        <v>421</v>
      </c>
      <c r="R5" s="303"/>
      <c r="S5" s="303"/>
      <c r="T5" s="125"/>
      <c r="AF5" s="98"/>
    </row>
    <row r="6" spans="2:32" s="82" customFormat="1" ht="4.5" customHeight="1" x14ac:dyDescent="0.2">
      <c r="C6" s="126"/>
      <c r="D6" s="127"/>
      <c r="E6" s="127"/>
      <c r="F6" s="127"/>
      <c r="G6" s="127"/>
      <c r="H6" s="128"/>
      <c r="I6" s="127"/>
      <c r="J6" s="129"/>
      <c r="K6" s="129"/>
      <c r="L6" s="129"/>
      <c r="M6" s="127"/>
      <c r="N6" s="127"/>
      <c r="O6" s="127"/>
      <c r="P6" s="124"/>
      <c r="Q6" s="123"/>
      <c r="R6" s="123"/>
      <c r="S6" s="123"/>
      <c r="T6" s="125"/>
      <c r="AF6" s="98"/>
    </row>
    <row r="7" spans="2:32" s="82" customFormat="1" ht="3.75" customHeight="1" x14ac:dyDescent="0.2">
      <c r="C7" s="118"/>
      <c r="H7" s="85"/>
      <c r="J7" s="122"/>
      <c r="K7" s="122"/>
      <c r="L7" s="122"/>
      <c r="P7" s="124"/>
      <c r="Q7" s="123"/>
      <c r="R7" s="123"/>
      <c r="S7" s="123"/>
      <c r="T7" s="125"/>
      <c r="AF7" s="98"/>
    </row>
    <row r="8" spans="2:32" s="82" customFormat="1" ht="12" customHeight="1" x14ac:dyDescent="0.2">
      <c r="C8" s="118"/>
      <c r="D8" s="122" t="s">
        <v>520</v>
      </c>
      <c r="E8" s="122"/>
      <c r="H8" s="122"/>
      <c r="K8" s="122"/>
      <c r="L8" s="122"/>
      <c r="P8" s="124"/>
      <c r="Q8" s="123"/>
      <c r="R8" s="123"/>
      <c r="S8" s="123"/>
      <c r="T8" s="125"/>
      <c r="AF8" s="98"/>
    </row>
    <row r="9" spans="2:32" s="82" customFormat="1" ht="2.25" customHeight="1" x14ac:dyDescent="0.2">
      <c r="C9" s="126"/>
      <c r="D9" s="127"/>
      <c r="E9" s="127"/>
      <c r="F9" s="127"/>
      <c r="G9" s="127"/>
      <c r="H9" s="128"/>
      <c r="I9" s="129"/>
      <c r="J9" s="129"/>
      <c r="K9" s="129"/>
      <c r="L9" s="129"/>
      <c r="M9" s="127"/>
      <c r="N9" s="127"/>
      <c r="O9" s="127"/>
      <c r="P9" s="130"/>
      <c r="Q9" s="127"/>
      <c r="R9" s="127"/>
      <c r="S9" s="127"/>
      <c r="T9" s="131"/>
      <c r="AF9" s="98"/>
    </row>
    <row r="10" spans="2:32" s="82" customFormat="1" ht="3" customHeight="1" x14ac:dyDescent="0.2">
      <c r="C10" s="118"/>
      <c r="D10" s="83"/>
      <c r="H10" s="85"/>
      <c r="T10" s="117"/>
      <c r="AF10" s="98"/>
    </row>
    <row r="11" spans="2:32" ht="13.5" thickBot="1" x14ac:dyDescent="0.25">
      <c r="C11" s="133"/>
      <c r="F11" s="132"/>
      <c r="G11" s="134"/>
      <c r="H11" s="135"/>
      <c r="I11" s="136"/>
      <c r="J11" s="120"/>
      <c r="K11" s="137"/>
      <c r="L11" s="138"/>
      <c r="M11" s="139"/>
      <c r="N11" s="140"/>
      <c r="O11" s="141"/>
      <c r="P11" s="142"/>
      <c r="Q11" s="140"/>
      <c r="R11" s="138"/>
      <c r="S11" s="142"/>
      <c r="T11" s="143"/>
      <c r="U11" s="144"/>
      <c r="V11" s="145"/>
    </row>
    <row r="12" spans="2:32" ht="15" x14ac:dyDescent="0.2">
      <c r="C12" s="146"/>
      <c r="D12" s="147"/>
      <c r="G12" s="305" t="s">
        <v>504</v>
      </c>
      <c r="H12" s="306"/>
      <c r="I12" s="148"/>
      <c r="J12" s="307" t="s">
        <v>505</v>
      </c>
      <c r="K12" s="308"/>
      <c r="L12" s="149"/>
      <c r="M12" s="309" t="s">
        <v>551</v>
      </c>
      <c r="N12" s="306"/>
      <c r="P12" s="310" t="s">
        <v>506</v>
      </c>
      <c r="Q12" s="306"/>
      <c r="S12" s="310" t="s">
        <v>547</v>
      </c>
      <c r="T12" s="306"/>
    </row>
    <row r="13" spans="2:32" ht="30" customHeight="1" x14ac:dyDescent="0.25">
      <c r="C13" s="150"/>
      <c r="D13" s="151" t="s">
        <v>507</v>
      </c>
      <c r="E13" s="152" t="s">
        <v>532</v>
      </c>
      <c r="F13" s="153"/>
      <c r="G13" s="154" t="s">
        <v>508</v>
      </c>
      <c r="H13" s="155" t="s">
        <v>509</v>
      </c>
      <c r="I13" s="156"/>
      <c r="J13" s="154" t="s">
        <v>508</v>
      </c>
      <c r="K13" s="157" t="s">
        <v>509</v>
      </c>
      <c r="L13" s="158"/>
      <c r="M13" s="154" t="s">
        <v>508</v>
      </c>
      <c r="N13" s="159" t="s">
        <v>509</v>
      </c>
      <c r="O13" s="160"/>
      <c r="P13" s="154" t="s">
        <v>508</v>
      </c>
      <c r="Q13" s="157" t="s">
        <v>509</v>
      </c>
      <c r="R13" s="160"/>
      <c r="S13" s="154" t="s">
        <v>508</v>
      </c>
      <c r="T13" s="159" t="s">
        <v>509</v>
      </c>
    </row>
    <row r="14" spans="2:32" x14ac:dyDescent="0.2">
      <c r="C14" s="161"/>
      <c r="D14" s="162"/>
      <c r="E14" s="163"/>
      <c r="F14" s="164"/>
      <c r="G14" s="165"/>
      <c r="H14" s="166"/>
      <c r="I14" s="167"/>
      <c r="J14" s="168"/>
      <c r="K14" s="169"/>
      <c r="L14" s="170"/>
      <c r="M14" s="171"/>
      <c r="N14" s="172"/>
      <c r="O14" s="173"/>
      <c r="P14" s="171"/>
      <c r="Q14" s="169"/>
      <c r="R14" s="173"/>
      <c r="S14" s="165"/>
      <c r="T14" s="174"/>
    </row>
    <row r="15" spans="2:32" s="187" customFormat="1" x14ac:dyDescent="0.2">
      <c r="B15" s="304" t="s">
        <v>530</v>
      </c>
      <c r="C15" s="175" t="s">
        <v>291</v>
      </c>
      <c r="D15" s="176" t="s">
        <v>330</v>
      </c>
      <c r="E15" s="177">
        <f>'6 PREVENTIVO_LAVORI '!Q43+('6 PREVENTIVO_LAVORI '!Q305*'6 PREVENTIVO_LAVORI '!D309)/100+('6 PREVENTIVO_LAVORI '!Q311*'6 PREVENTIVO_LAVORI '!D315)/100+('6 PREVENTIVO_LAVORI '!Q317*'6 PREVENTIVO_LAVORI '!D321)/100</f>
        <v>100000</v>
      </c>
      <c r="F15" s="178"/>
      <c r="G15" s="107">
        <f>$E$15</f>
        <v>100000</v>
      </c>
      <c r="H15" s="179">
        <f>IF($E$48&lt;&gt;0,(I15*(G15/$E$48)),"")</f>
        <v>4.4444444444444446</v>
      </c>
      <c r="I15" s="180">
        <v>40</v>
      </c>
      <c r="J15" s="107">
        <f>$E$15</f>
        <v>100000</v>
      </c>
      <c r="K15" s="181">
        <f>IF($E$48&lt;&gt;0,(L15*(J15/$E$48)),"")</f>
        <v>2.2222222222222223</v>
      </c>
      <c r="L15" s="182">
        <v>20</v>
      </c>
      <c r="M15" s="107">
        <f>$E$15</f>
        <v>100000</v>
      </c>
      <c r="N15" s="183">
        <f>IF($E$48&lt;&gt;0,(O15*(M15/$E$48)),"")</f>
        <v>2.2222222222222223</v>
      </c>
      <c r="O15" s="184">
        <v>20</v>
      </c>
      <c r="P15" s="107">
        <f>$E$15</f>
        <v>100000</v>
      </c>
      <c r="Q15" s="183">
        <f>IF($E$48&lt;&gt;0,(R15*(P15/$E$48)),"")</f>
        <v>2.2222222222222223</v>
      </c>
      <c r="R15" s="184">
        <v>20</v>
      </c>
      <c r="S15" s="107">
        <f>$E$15</f>
        <v>100000</v>
      </c>
      <c r="T15" s="185">
        <f>IF($E$48&lt;&gt;0,(U15*(S15/$E$48)),"")</f>
        <v>3.333333333333333</v>
      </c>
      <c r="U15" s="186">
        <v>30</v>
      </c>
    </row>
    <row r="16" spans="2:32" s="187" customFormat="1" x14ac:dyDescent="0.2">
      <c r="B16" s="304"/>
      <c r="C16" s="175"/>
      <c r="D16" s="188" t="s">
        <v>531</v>
      </c>
      <c r="E16" s="189">
        <f>('6 PREVENTIVO_LAVORI '!Q305*'6 PREVENTIVO_LAVORI '!D309)/100+('6 PREVENTIVO_LAVORI '!Q311*'6 PREVENTIVO_LAVORI '!D315)/100+('6 PREVENTIVO_LAVORI '!Q317*'6 PREVENTIVO_LAVORI '!D321)/100</f>
        <v>0</v>
      </c>
      <c r="F16" s="178"/>
      <c r="G16" s="190"/>
      <c r="H16" s="191"/>
      <c r="I16" s="180"/>
      <c r="J16" s="190"/>
      <c r="K16" s="192"/>
      <c r="L16" s="182"/>
      <c r="M16" s="190"/>
      <c r="N16" s="193"/>
      <c r="O16" s="184"/>
      <c r="P16" s="190"/>
      <c r="Q16" s="192"/>
      <c r="R16" s="184"/>
      <c r="S16" s="190"/>
      <c r="T16" s="194"/>
      <c r="U16" s="186"/>
    </row>
    <row r="17" spans="2:21" s="187" customFormat="1" x14ac:dyDescent="0.2">
      <c r="B17" s="304"/>
      <c r="C17" s="175" t="s">
        <v>299</v>
      </c>
      <c r="D17" s="176" t="s">
        <v>510</v>
      </c>
      <c r="E17" s="177">
        <f>'6 PREVENTIVO_LAVORI '!Q75+('6 PREVENTIVO_LAVORI '!Q305*'6 PREVENTIVO_LAVORI '!E309)/100+('6 PREVENTIVO_LAVORI '!Q311*'6 PREVENTIVO_LAVORI '!E315)/100+('6 PREVENTIVO_LAVORI '!Q317*'6 PREVENTIVO_LAVORI '!E321)/100</f>
        <v>100000</v>
      </c>
      <c r="F17" s="178"/>
      <c r="G17" s="107">
        <f>$E$17</f>
        <v>100000</v>
      </c>
      <c r="H17" s="185">
        <f>IF($E$48&lt;&gt;0,(I17*(G17/$E$48)),"")</f>
        <v>3.333333333333333</v>
      </c>
      <c r="I17" s="180">
        <v>30</v>
      </c>
      <c r="J17" s="107">
        <f>$E$17</f>
        <v>100000</v>
      </c>
      <c r="K17" s="181">
        <f>IF($E$48&lt;&gt;0,(L17*(J17/$E$48)),"")</f>
        <v>2.2222222222222223</v>
      </c>
      <c r="L17" s="182">
        <v>20</v>
      </c>
      <c r="M17" s="107">
        <f>$E$17</f>
        <v>100000</v>
      </c>
      <c r="N17" s="179">
        <f>IF($E$48&lt;&gt;0,(O17*(M17/$E$48)),"")</f>
        <v>4.4444444444444446</v>
      </c>
      <c r="O17" s="184">
        <v>40</v>
      </c>
      <c r="P17" s="107">
        <f>$E$17</f>
        <v>100000</v>
      </c>
      <c r="Q17" s="195">
        <f>IF($E$48&lt;&gt;0,(R17*(P17/$E$48)),"")</f>
        <v>3.333333333333333</v>
      </c>
      <c r="R17" s="184">
        <v>30</v>
      </c>
      <c r="S17" s="107">
        <f>$E$17</f>
        <v>100000</v>
      </c>
      <c r="T17" s="181">
        <f>IF($E$48&lt;&gt;0,(U17*(S17/$E$48)),"")</f>
        <v>2.2222222222222223</v>
      </c>
      <c r="U17" s="186">
        <v>20</v>
      </c>
    </row>
    <row r="18" spans="2:21" s="187" customFormat="1" x14ac:dyDescent="0.2">
      <c r="B18" s="304"/>
      <c r="C18" s="175"/>
      <c r="D18" s="188" t="s">
        <v>531</v>
      </c>
      <c r="E18" s="189">
        <f>('6 PREVENTIVO_LAVORI '!Q305*'6 PREVENTIVO_LAVORI '!E309)/100+('6 PREVENTIVO_LAVORI '!Q311*'6 PREVENTIVO_LAVORI '!E315)/100+('6 PREVENTIVO_LAVORI '!Q317*'6 PREVENTIVO_LAVORI '!E321)/100</f>
        <v>0</v>
      </c>
      <c r="F18" s="178"/>
      <c r="G18" s="196"/>
      <c r="H18" s="191"/>
      <c r="I18" s="180"/>
      <c r="J18" s="196"/>
      <c r="K18" s="192"/>
      <c r="L18" s="182"/>
      <c r="M18" s="196"/>
      <c r="N18" s="193"/>
      <c r="O18" s="184"/>
      <c r="P18" s="196"/>
      <c r="Q18" s="192"/>
      <c r="R18" s="184"/>
      <c r="S18" s="196"/>
      <c r="T18" s="194"/>
      <c r="U18" s="186"/>
    </row>
    <row r="19" spans="2:21" s="187" customFormat="1" x14ac:dyDescent="0.2">
      <c r="B19" s="304"/>
      <c r="C19" s="175" t="s">
        <v>310</v>
      </c>
      <c r="D19" s="176" t="s">
        <v>354</v>
      </c>
      <c r="E19" s="177">
        <f>'6 PREVENTIVO_LAVORI '!Q107+('6 PREVENTIVO_LAVORI '!Q305*'6 PREVENTIVO_LAVORI '!F309)/100+('6 PREVENTIVO_LAVORI '!Q311*'6 PREVENTIVO_LAVORI '!F315)/100+('6 PREVENTIVO_LAVORI '!Q317*'6 PREVENTIVO_LAVORI '!F321)/100</f>
        <v>100000</v>
      </c>
      <c r="F19" s="178"/>
      <c r="G19" s="107">
        <f>$E$19</f>
        <v>100000</v>
      </c>
      <c r="H19" s="191">
        <f>IF($E$48&lt;&gt;0,(I19*(G19/$E$48)),"")</f>
        <v>0</v>
      </c>
      <c r="I19" s="180">
        <v>0</v>
      </c>
      <c r="J19" s="107">
        <f>$E$19</f>
        <v>100000</v>
      </c>
      <c r="K19" s="179">
        <f>IF($E$48&lt;&gt;0,(L19*(J19/$E$48)),"")</f>
        <v>4.4444444444444446</v>
      </c>
      <c r="L19" s="182">
        <v>40</v>
      </c>
      <c r="M19" s="107">
        <f>$E$19</f>
        <v>100000</v>
      </c>
      <c r="N19" s="191">
        <f>IF($E$48&lt;&gt;0,(O19*(M19/$E$48)),"")</f>
        <v>0</v>
      </c>
      <c r="O19" s="184">
        <v>0</v>
      </c>
      <c r="P19" s="107">
        <f>$E$19</f>
        <v>100000</v>
      </c>
      <c r="Q19" s="191">
        <f>IF($E$48&lt;&gt;0,(R19*(P19/$E$48)),"")</f>
        <v>0</v>
      </c>
      <c r="R19" s="184">
        <v>0</v>
      </c>
      <c r="S19" s="107">
        <f>$E$19</f>
        <v>100000</v>
      </c>
      <c r="T19" s="179">
        <f>IF($E$48&lt;&gt;0,(U19*(S19/$E$48)),"")</f>
        <v>4.4444444444444446</v>
      </c>
      <c r="U19" s="186">
        <v>40</v>
      </c>
    </row>
    <row r="20" spans="2:21" s="187" customFormat="1" x14ac:dyDescent="0.2">
      <c r="B20" s="304"/>
      <c r="C20" s="197"/>
      <c r="D20" s="188" t="s">
        <v>531</v>
      </c>
      <c r="E20" s="189">
        <f>('6 PREVENTIVO_LAVORI '!Q305*'6 PREVENTIVO_LAVORI '!F309)/100+('6 PREVENTIVO_LAVORI '!Q311*'6 PREVENTIVO_LAVORI '!F315)/100+('6 PREVENTIVO_LAVORI '!Q317*'6 PREVENTIVO_LAVORI '!F321)/100</f>
        <v>0</v>
      </c>
      <c r="F20" s="198"/>
      <c r="G20" s="199"/>
      <c r="H20" s="191"/>
      <c r="I20" s="180"/>
      <c r="J20" s="199"/>
      <c r="K20" s="193"/>
      <c r="L20" s="182"/>
      <c r="M20" s="199"/>
      <c r="N20" s="193"/>
      <c r="O20" s="184"/>
      <c r="P20" s="199"/>
      <c r="Q20" s="193"/>
      <c r="R20" s="184"/>
      <c r="S20" s="199"/>
      <c r="T20" s="194"/>
      <c r="U20" s="186"/>
    </row>
    <row r="21" spans="2:21" s="187" customFormat="1" x14ac:dyDescent="0.2">
      <c r="B21" s="304"/>
      <c r="C21" s="175" t="s">
        <v>315</v>
      </c>
      <c r="D21" s="176" t="s">
        <v>361</v>
      </c>
      <c r="E21" s="177">
        <f>'6 PREVENTIVO_LAVORI '!Q139+('6 PREVENTIVO_LAVORI '!Q305*'6 PREVENTIVO_LAVORI '!G309)/100+('6 PREVENTIVO_LAVORI '!Q311*'6 PREVENTIVO_LAVORI '!G315)/100+('6 PREVENTIVO_LAVORI '!Q317*'6 PREVENTIVO_LAVORI '!G321)/100</f>
        <v>100000</v>
      </c>
      <c r="F21" s="178"/>
      <c r="G21" s="107">
        <f>$E$21</f>
        <v>100000</v>
      </c>
      <c r="H21" s="179">
        <f>IF($E$48&lt;&gt;0,(I21*(G21/$E$48)),"")</f>
        <v>4.4444444444444446</v>
      </c>
      <c r="I21" s="180">
        <v>40</v>
      </c>
      <c r="J21" s="107">
        <f>$E$21</f>
        <v>100000</v>
      </c>
      <c r="K21" s="179">
        <f>IF($E$48&lt;&gt;0,(L21*(J21/$E$48)),"")</f>
        <v>4.4444444444444446</v>
      </c>
      <c r="L21" s="182">
        <v>40</v>
      </c>
      <c r="M21" s="107">
        <f>$E$21</f>
        <v>100000</v>
      </c>
      <c r="N21" s="185">
        <f>IF($E$48&lt;&gt;0,(O21*(M21/$E$48)),"")</f>
        <v>3.333333333333333</v>
      </c>
      <c r="O21" s="184">
        <v>30</v>
      </c>
      <c r="P21" s="107">
        <f>$E$21</f>
        <v>100000</v>
      </c>
      <c r="Q21" s="179">
        <f>IF($E$48&lt;&gt;0,(R21*(P21/$E$48)),"")</f>
        <v>4.4444444444444446</v>
      </c>
      <c r="R21" s="184">
        <v>40</v>
      </c>
      <c r="S21" s="107">
        <f>$E$21</f>
        <v>100000</v>
      </c>
      <c r="T21" s="179">
        <f>IF($E$48&lt;&gt;0,(U21*(S21/$E$48)),"")</f>
        <v>4.4444444444444446</v>
      </c>
      <c r="U21" s="186">
        <v>40</v>
      </c>
    </row>
    <row r="22" spans="2:21" s="187" customFormat="1" x14ac:dyDescent="0.2">
      <c r="B22" s="304"/>
      <c r="C22" s="175"/>
      <c r="D22" s="188" t="s">
        <v>531</v>
      </c>
      <c r="E22" s="189">
        <f>('6 PREVENTIVO_LAVORI '!Q305*'6 PREVENTIVO_LAVORI '!G309)/100+('6 PREVENTIVO_LAVORI '!Q311*'6 PREVENTIVO_LAVORI '!G315)/100+('6 PREVENTIVO_LAVORI '!Q317*'6 PREVENTIVO_LAVORI '!G321)/100</f>
        <v>0</v>
      </c>
      <c r="F22" s="178"/>
      <c r="G22" s="190"/>
      <c r="H22" s="191"/>
      <c r="I22" s="180"/>
      <c r="J22" s="190"/>
      <c r="K22" s="192"/>
      <c r="L22" s="182"/>
      <c r="M22" s="190"/>
      <c r="N22" s="193"/>
      <c r="O22" s="184"/>
      <c r="P22" s="190"/>
      <c r="Q22" s="192"/>
      <c r="R22" s="184"/>
      <c r="S22" s="190"/>
      <c r="T22" s="194"/>
      <c r="U22" s="186"/>
    </row>
    <row r="23" spans="2:21" s="187" customFormat="1" x14ac:dyDescent="0.2">
      <c r="B23" s="304"/>
      <c r="C23" s="175" t="s">
        <v>317</v>
      </c>
      <c r="D23" s="176" t="s">
        <v>379</v>
      </c>
      <c r="E23" s="177">
        <f>'6 PREVENTIVO_LAVORI '!Q171+('6 PREVENTIVO_LAVORI '!Q305*'6 PREVENTIVO_LAVORI '!I309)/100+('6 PREVENTIVO_LAVORI '!Q311*'6 PREVENTIVO_LAVORI '!I315)/100+('6 PREVENTIVO_LAVORI '!Q317*'6 PREVENTIVO_LAVORI '!I321)/100</f>
        <v>100000</v>
      </c>
      <c r="F23" s="178"/>
      <c r="G23" s="107">
        <f>$E$23</f>
        <v>100000</v>
      </c>
      <c r="H23" s="179">
        <f>IF($E$48&lt;&gt;0,(I23*(G23/$E$48)),"")</f>
        <v>4.4444444444444446</v>
      </c>
      <c r="I23" s="180">
        <v>40</v>
      </c>
      <c r="J23" s="107">
        <f>$E$23</f>
        <v>100000</v>
      </c>
      <c r="K23" s="185">
        <f>IF($E$48&lt;&gt;0,(L23*(J23/$E$48)),"")</f>
        <v>3.333333333333333</v>
      </c>
      <c r="L23" s="182">
        <v>30</v>
      </c>
      <c r="M23" s="107">
        <f>$E$23</f>
        <v>100000</v>
      </c>
      <c r="N23" s="179">
        <f>IF($E$48&lt;&gt;0,(O23*(M23/$E$48)),"")</f>
        <v>4.4444444444444446</v>
      </c>
      <c r="O23" s="184">
        <v>40</v>
      </c>
      <c r="P23" s="107">
        <f>$E$23</f>
        <v>100000</v>
      </c>
      <c r="Q23" s="185">
        <f>IF($E$48&lt;&gt;0,(R23*(P23/$E$48)),"")</f>
        <v>3.333333333333333</v>
      </c>
      <c r="R23" s="184">
        <v>30</v>
      </c>
      <c r="S23" s="107">
        <f>$E$23</f>
        <v>100000</v>
      </c>
      <c r="T23" s="185">
        <f>IF($E$48&lt;&gt;0,(U23*(S23/$E$48)),"")</f>
        <v>3.333333333333333</v>
      </c>
      <c r="U23" s="186">
        <v>30</v>
      </c>
    </row>
    <row r="24" spans="2:21" s="187" customFormat="1" x14ac:dyDescent="0.2">
      <c r="B24" s="304"/>
      <c r="C24" s="175"/>
      <c r="D24" s="188" t="s">
        <v>531</v>
      </c>
      <c r="E24" s="189">
        <f>('6 PREVENTIVO_LAVORI '!Q305*'6 PREVENTIVO_LAVORI '!I309)/100+('6 PREVENTIVO_LAVORI '!Q311*'6 PREVENTIVO_LAVORI '!I315)/100+('6 PREVENTIVO_LAVORI '!Q317*'6 PREVENTIVO_LAVORI '!I321)/100</f>
        <v>0</v>
      </c>
      <c r="F24" s="178"/>
      <c r="G24" s="190"/>
      <c r="H24" s="191"/>
      <c r="I24" s="180"/>
      <c r="J24" s="190"/>
      <c r="K24" s="192"/>
      <c r="L24" s="182"/>
      <c r="M24" s="190"/>
      <c r="N24" s="193"/>
      <c r="O24" s="184"/>
      <c r="P24" s="190"/>
      <c r="Q24" s="193"/>
      <c r="R24" s="184"/>
      <c r="S24" s="190"/>
      <c r="T24" s="194"/>
      <c r="U24" s="186"/>
    </row>
    <row r="25" spans="2:21" s="187" customFormat="1" x14ac:dyDescent="0.2">
      <c r="B25" s="304"/>
      <c r="C25" s="175" t="s">
        <v>319</v>
      </c>
      <c r="D25" s="176" t="s">
        <v>386</v>
      </c>
      <c r="E25" s="177">
        <f>'6 PREVENTIVO_LAVORI '!Q203+('6 PREVENTIVO_LAVORI '!Q305*'6 PREVENTIVO_LAVORI '!J309)/100+('6 PREVENTIVO_LAVORI '!Q311*'6 PREVENTIVO_LAVORI '!J315)/100+('6 PREVENTIVO_LAVORI '!Q317*'6 PREVENTIVO_LAVORI '!J321)/100</f>
        <v>100000</v>
      </c>
      <c r="F25" s="178"/>
      <c r="G25" s="107">
        <f>$E$25</f>
        <v>100000</v>
      </c>
      <c r="H25" s="179">
        <f>IF($E$48&lt;&gt;0,(I25*(G25/$E$48)),"")</f>
        <v>4.4444444444444446</v>
      </c>
      <c r="I25" s="180">
        <v>40</v>
      </c>
      <c r="J25" s="107">
        <f>$E$25</f>
        <v>100000</v>
      </c>
      <c r="K25" s="179">
        <f>IF($E$48&lt;&gt;0,(L25*(J25/$E$48)),"")</f>
        <v>4.4444444444444446</v>
      </c>
      <c r="L25" s="182">
        <v>40</v>
      </c>
      <c r="M25" s="107">
        <f>$E$25</f>
        <v>100000</v>
      </c>
      <c r="N25" s="179">
        <f>IF($E$48&lt;&gt;0,(O25*(M25/$E$48)),"")</f>
        <v>4.4444444444444446</v>
      </c>
      <c r="O25" s="184">
        <v>40</v>
      </c>
      <c r="P25" s="107">
        <f>$E$25</f>
        <v>100000</v>
      </c>
      <c r="Q25" s="179">
        <f>IF($E$48&lt;&gt;0,(R25*(P25/$E$48)),"")</f>
        <v>4.4444444444444446</v>
      </c>
      <c r="R25" s="184">
        <v>40</v>
      </c>
      <c r="S25" s="107">
        <f>$E$25</f>
        <v>100000</v>
      </c>
      <c r="T25" s="179">
        <f>IF($E$48&lt;&gt;0,(U25*(S25/$E$48)),"")</f>
        <v>4.4444444444444446</v>
      </c>
      <c r="U25" s="186">
        <v>40</v>
      </c>
    </row>
    <row r="26" spans="2:21" s="187" customFormat="1" x14ac:dyDescent="0.2">
      <c r="B26" s="304"/>
      <c r="C26" s="175"/>
      <c r="D26" s="188" t="s">
        <v>531</v>
      </c>
      <c r="E26" s="189">
        <f>('6 PREVENTIVO_LAVORI '!Q305*'6 PREVENTIVO_LAVORI '!J309)/100+('6 PREVENTIVO_LAVORI '!Q311*'6 PREVENTIVO_LAVORI '!J315)/100+('6 PREVENTIVO_LAVORI '!Q317*'6 PREVENTIVO_LAVORI '!J321)/100</f>
        <v>0</v>
      </c>
      <c r="F26" s="178"/>
      <c r="G26" s="190"/>
      <c r="H26" s="191"/>
      <c r="I26" s="180"/>
      <c r="J26" s="190"/>
      <c r="K26" s="200"/>
      <c r="L26" s="182"/>
      <c r="M26" s="190"/>
      <c r="N26" s="193"/>
      <c r="O26" s="184"/>
      <c r="P26" s="190"/>
      <c r="Q26" s="193"/>
      <c r="R26" s="184"/>
      <c r="S26" s="190"/>
      <c r="T26" s="194"/>
      <c r="U26" s="186"/>
    </row>
    <row r="27" spans="2:21" s="187" customFormat="1" x14ac:dyDescent="0.2">
      <c r="B27" s="304"/>
      <c r="C27" s="175" t="s">
        <v>321</v>
      </c>
      <c r="D27" s="176" t="s">
        <v>511</v>
      </c>
      <c r="E27" s="177">
        <f>'6 PREVENTIVO_LAVORI '!Q235+('6 PREVENTIVO_LAVORI '!Q305*'6 PREVENTIVO_LAVORI '!K309)/100+('6 PREVENTIVO_LAVORI '!Q311*'6 PREVENTIVO_LAVORI '!K315)/100+('6 PREVENTIVO_LAVORI '!Q317*'6 PREVENTIVO_LAVORI '!K321)/100</f>
        <v>100000</v>
      </c>
      <c r="F27" s="178"/>
      <c r="G27" s="107">
        <f>$E$27</f>
        <v>100000</v>
      </c>
      <c r="H27" s="179">
        <f>IF($E$48&lt;&gt;0,(I27*(G27/$E$48)),"")</f>
        <v>4.4444444444444446</v>
      </c>
      <c r="I27" s="180">
        <v>40</v>
      </c>
      <c r="J27" s="107">
        <f>$E$27</f>
        <v>100000</v>
      </c>
      <c r="K27" s="179">
        <f>IF($E$48&lt;&gt;0,(L27*(J27/$E$48)),"")</f>
        <v>4.4444444444444446</v>
      </c>
      <c r="L27" s="182">
        <v>40</v>
      </c>
      <c r="M27" s="107">
        <f>$E$27</f>
        <v>100000</v>
      </c>
      <c r="N27" s="179">
        <f>IF($E$48&lt;&gt;0,(O27*(M27/$E$48)),"")</f>
        <v>4.4444444444444446</v>
      </c>
      <c r="O27" s="184">
        <v>40</v>
      </c>
      <c r="P27" s="107">
        <f>$E$27</f>
        <v>100000</v>
      </c>
      <c r="Q27" s="179">
        <f>IF($E$48&lt;&gt;0,(R27*(P27/$E$48)),"")</f>
        <v>4.4444444444444446</v>
      </c>
      <c r="R27" s="184">
        <v>40</v>
      </c>
      <c r="S27" s="107">
        <f>$E$27</f>
        <v>100000</v>
      </c>
      <c r="T27" s="179">
        <f>IF($E$48&lt;&gt;0,(U27*(S27/$E$48)),"")</f>
        <v>4.4444444444444446</v>
      </c>
      <c r="U27" s="186">
        <v>40</v>
      </c>
    </row>
    <row r="28" spans="2:21" s="187" customFormat="1" x14ac:dyDescent="0.2">
      <c r="B28" s="304"/>
      <c r="C28" s="175"/>
      <c r="D28" s="188" t="s">
        <v>531</v>
      </c>
      <c r="E28" s="189">
        <f>('6 PREVENTIVO_LAVORI '!Q305*'6 PREVENTIVO_LAVORI '!K309)/100+('6 PREVENTIVO_LAVORI '!Q311*'6 PREVENTIVO_LAVORI '!K315)/100+('6 PREVENTIVO_LAVORI '!Q317*'6 PREVENTIVO_LAVORI '!K321)/100</f>
        <v>0</v>
      </c>
      <c r="F28" s="178"/>
      <c r="G28" s="190"/>
      <c r="H28" s="191"/>
      <c r="I28" s="180"/>
      <c r="J28" s="190"/>
      <c r="K28" s="192"/>
      <c r="L28" s="182"/>
      <c r="M28" s="190"/>
      <c r="N28" s="193"/>
      <c r="O28" s="184"/>
      <c r="P28" s="190"/>
      <c r="Q28" s="193"/>
      <c r="R28" s="184"/>
      <c r="S28" s="190"/>
      <c r="T28" s="194"/>
      <c r="U28" s="186"/>
    </row>
    <row r="29" spans="2:21" s="187" customFormat="1" x14ac:dyDescent="0.2">
      <c r="B29" s="304"/>
      <c r="C29" s="175" t="s">
        <v>323</v>
      </c>
      <c r="D29" s="176" t="s">
        <v>393</v>
      </c>
      <c r="E29" s="177">
        <f>'6 PREVENTIVO_LAVORI '!Q269+('6 PREVENTIVO_LAVORI '!Q305*'6 PREVENTIVO_LAVORI '!L309)/100+('6 PREVENTIVO_LAVORI '!Q311*'6 PREVENTIVO_LAVORI '!L315)/100+('6 PREVENTIVO_LAVORI '!Q317*'6 PREVENTIVO_LAVORI '!L321)/100</f>
        <v>100000</v>
      </c>
      <c r="F29" s="178"/>
      <c r="G29" s="107">
        <f>$E$29</f>
        <v>100000</v>
      </c>
      <c r="H29" s="179">
        <f>IF($E$48&lt;&gt;0,(I29*(G29/$E$48)),"")</f>
        <v>4.4444444444444446</v>
      </c>
      <c r="I29" s="180">
        <v>40</v>
      </c>
      <c r="J29" s="107">
        <f>$E$29</f>
        <v>100000</v>
      </c>
      <c r="K29" s="185">
        <f>IF($E$48&lt;&gt;0,(L29*(J29/$E$48)),"")</f>
        <v>3.333333333333333</v>
      </c>
      <c r="L29" s="182">
        <v>30</v>
      </c>
      <c r="M29" s="107">
        <f>$E$29</f>
        <v>100000</v>
      </c>
      <c r="N29" s="185">
        <f>IF($E$48&lt;&gt;0,(O29*(M29/$E$48)),"")</f>
        <v>3.333333333333333</v>
      </c>
      <c r="O29" s="184">
        <v>30</v>
      </c>
      <c r="P29" s="107">
        <f>$E$29</f>
        <v>100000</v>
      </c>
      <c r="Q29" s="185">
        <f>IF($E$48&lt;&gt;0,(R29*(P29/$E$48)),"")</f>
        <v>3.333333333333333</v>
      </c>
      <c r="R29" s="184">
        <v>30</v>
      </c>
      <c r="S29" s="107">
        <f>$E$29</f>
        <v>100000</v>
      </c>
      <c r="T29" s="181">
        <f>IF($E$48&lt;&gt;0,(U29*(S29/$E$48)),"")</f>
        <v>2.2222222222222223</v>
      </c>
      <c r="U29" s="186">
        <v>20</v>
      </c>
    </row>
    <row r="30" spans="2:21" s="187" customFormat="1" x14ac:dyDescent="0.2">
      <c r="B30" s="304"/>
      <c r="C30" s="175"/>
      <c r="D30" s="188" t="s">
        <v>531</v>
      </c>
      <c r="E30" s="189">
        <f>('6 PREVENTIVO_LAVORI '!Q305*'6 PREVENTIVO_LAVORI '!L309)/100+('6 PREVENTIVO_LAVORI '!Q311*'6 PREVENTIVO_LAVORI '!L315)/100+('6 PREVENTIVO_LAVORI '!Q317*'6 PREVENTIVO_LAVORI '!L321)/100</f>
        <v>0</v>
      </c>
      <c r="F30" s="178"/>
      <c r="G30" s="190"/>
      <c r="H30" s="191"/>
      <c r="I30" s="180"/>
      <c r="J30" s="190"/>
      <c r="K30" s="192"/>
      <c r="L30" s="182"/>
      <c r="M30" s="190"/>
      <c r="N30" s="193"/>
      <c r="O30" s="184"/>
      <c r="P30" s="190"/>
      <c r="Q30" s="193"/>
      <c r="R30" s="184"/>
      <c r="S30" s="190"/>
      <c r="T30" s="194"/>
      <c r="U30" s="186"/>
    </row>
    <row r="31" spans="2:21" s="187" customFormat="1" x14ac:dyDescent="0.2">
      <c r="B31" s="304"/>
      <c r="C31" s="175" t="s">
        <v>325</v>
      </c>
      <c r="D31" s="176" t="s">
        <v>396</v>
      </c>
      <c r="E31" s="177">
        <f>'6 PREVENTIVO_LAVORI '!Q303+('6 PREVENTIVO_LAVORI '!Q305*'6 PREVENTIVO_LAVORI '!M309)/100+('6 PREVENTIVO_LAVORI '!Q311*'6 PREVENTIVO_LAVORI '!M315)/100+('6 PREVENTIVO_LAVORI '!Q317*'6 PREVENTIVO_LAVORI '!M321)/100</f>
        <v>100000</v>
      </c>
      <c r="F31" s="178"/>
      <c r="G31" s="107">
        <f>$E$31</f>
        <v>100000</v>
      </c>
      <c r="H31" s="181">
        <f>IF($E$48&lt;&gt;0,(I31*(G31/$E$48)),"")</f>
        <v>2.2222222222222223</v>
      </c>
      <c r="I31" s="180">
        <v>20</v>
      </c>
      <c r="J31" s="107">
        <f>$E$31</f>
        <v>100000</v>
      </c>
      <c r="K31" s="185">
        <f>IF($E$48&lt;&gt;0,(L31*(J31/$E$48)),"")</f>
        <v>3.333333333333333</v>
      </c>
      <c r="L31" s="182">
        <v>30</v>
      </c>
      <c r="M31" s="107">
        <f>$E$31</f>
        <v>100000</v>
      </c>
      <c r="N31" s="179">
        <f>IF($E$48&lt;&gt;0,(O31*(M31/$E$48)),"")</f>
        <v>4.4444444444444446</v>
      </c>
      <c r="O31" s="184">
        <v>40</v>
      </c>
      <c r="P31" s="107">
        <f>$E$31</f>
        <v>100000</v>
      </c>
      <c r="Q31" s="179">
        <f>IF($E$48&lt;&gt;0,(R31*(P31/$E$48)),"")</f>
        <v>4.4444444444444446</v>
      </c>
      <c r="R31" s="184">
        <v>40</v>
      </c>
      <c r="S31" s="107">
        <f>$E$31</f>
        <v>100000</v>
      </c>
      <c r="T31" s="185">
        <f>IF($E$48&lt;&gt;0,(U31*(S31/$E$48)),"")</f>
        <v>3.333333333333333</v>
      </c>
      <c r="U31" s="186">
        <v>30</v>
      </c>
    </row>
    <row r="32" spans="2:21" s="187" customFormat="1" x14ac:dyDescent="0.2">
      <c r="C32" s="175"/>
      <c r="D32" s="188" t="s">
        <v>531</v>
      </c>
      <c r="E32" s="189">
        <f>('6 PREVENTIVO_LAVORI '!Q305*'6 PREVENTIVO_LAVORI '!M309)/100+('6 PREVENTIVO_LAVORI '!Q311*'6 PREVENTIVO_LAVORI '!M315)/100+('6 PREVENTIVO_LAVORI '!Q317*'6 PREVENTIVO_LAVORI '!M321)/100</f>
        <v>0</v>
      </c>
      <c r="F32" s="178"/>
      <c r="G32" s="190"/>
      <c r="H32" s="191"/>
      <c r="I32" s="180"/>
      <c r="J32" s="190"/>
      <c r="K32" s="192"/>
      <c r="L32" s="182"/>
      <c r="M32" s="190"/>
      <c r="N32" s="193"/>
      <c r="O32" s="184"/>
      <c r="P32" s="190"/>
      <c r="Q32" s="193"/>
      <c r="R32" s="184"/>
      <c r="S32" s="190"/>
      <c r="T32" s="194"/>
      <c r="U32" s="186"/>
    </row>
    <row r="33" spans="3:21" s="187" customFormat="1" x14ac:dyDescent="0.2">
      <c r="C33" s="175" t="s">
        <v>524</v>
      </c>
      <c r="D33" s="176" t="s">
        <v>545</v>
      </c>
      <c r="E33" s="177">
        <f>'6 PREVENTIVO_LAVORI '!Q325</f>
        <v>0</v>
      </c>
      <c r="F33" s="178"/>
      <c r="G33" s="107">
        <f>$E$33</f>
        <v>0</v>
      </c>
      <c r="H33" s="191"/>
      <c r="I33" s="180">
        <v>0</v>
      </c>
      <c r="J33" s="107">
        <f>$E$33</f>
        <v>0</v>
      </c>
      <c r="K33" s="191"/>
      <c r="L33" s="180">
        <v>0</v>
      </c>
      <c r="M33" s="107">
        <f>$E$33</f>
        <v>0</v>
      </c>
      <c r="N33" s="191"/>
      <c r="O33" s="180">
        <v>0</v>
      </c>
      <c r="P33" s="107">
        <f>$E$33</f>
        <v>0</v>
      </c>
      <c r="Q33" s="191"/>
      <c r="R33" s="180">
        <v>0</v>
      </c>
      <c r="S33" s="107">
        <f>$E$33</f>
        <v>0</v>
      </c>
      <c r="T33" s="191"/>
      <c r="U33" s="250">
        <v>0</v>
      </c>
    </row>
    <row r="34" spans="3:21" s="187" customFormat="1" x14ac:dyDescent="0.2">
      <c r="C34" s="175"/>
      <c r="D34" s="188"/>
      <c r="E34" s="189"/>
      <c r="F34" s="178"/>
      <c r="G34" s="190"/>
      <c r="H34" s="191"/>
      <c r="I34" s="180"/>
      <c r="J34" s="190"/>
      <c r="K34" s="192"/>
      <c r="L34" s="182"/>
      <c r="M34" s="190"/>
      <c r="N34" s="193"/>
      <c r="O34" s="184"/>
      <c r="P34" s="190"/>
      <c r="Q34" s="193"/>
      <c r="R34" s="184"/>
      <c r="S34" s="190"/>
      <c r="T34" s="194"/>
      <c r="U34" s="186"/>
    </row>
    <row r="35" spans="3:21" s="187" customFormat="1" x14ac:dyDescent="0.2">
      <c r="C35" s="175" t="s">
        <v>326</v>
      </c>
      <c r="D35" s="201" t="s">
        <v>552</v>
      </c>
      <c r="E35" s="202">
        <f>E31+E29+E27+E25+E23+E21+E19+E17+E15+E33</f>
        <v>900000</v>
      </c>
      <c r="F35" s="178"/>
      <c r="G35" s="203">
        <f>SUM(G15:G33)</f>
        <v>900000</v>
      </c>
      <c r="H35" s="204">
        <f>SUM(H15:H33)</f>
        <v>32.222222222222214</v>
      </c>
      <c r="I35" s="205"/>
      <c r="J35" s="203">
        <f>SUM(J15:J33)</f>
        <v>900000</v>
      </c>
      <c r="K35" s="204">
        <f>SUM(K15:K33)</f>
        <v>32.222222222222221</v>
      </c>
      <c r="L35" s="206"/>
      <c r="M35" s="203">
        <f>SUM(M15:M33)</f>
        <v>900000</v>
      </c>
      <c r="N35" s="204">
        <f>SUM(N15:N33)</f>
        <v>31.111111111111114</v>
      </c>
      <c r="O35" s="184"/>
      <c r="P35" s="203">
        <f>SUM(P15:P33)</f>
        <v>900000</v>
      </c>
      <c r="Q35" s="204">
        <f>SUM(Q15:Q33)</f>
        <v>30</v>
      </c>
      <c r="R35" s="207"/>
      <c r="S35" s="203">
        <f>SUM(S15:S33)</f>
        <v>900000</v>
      </c>
      <c r="T35" s="204">
        <f>SUM(T15:T33)</f>
        <v>32.222222222222221</v>
      </c>
      <c r="U35" s="186"/>
    </row>
    <row r="36" spans="3:21" s="187" customFormat="1" x14ac:dyDescent="0.2">
      <c r="C36" s="175"/>
      <c r="D36" s="208"/>
      <c r="E36" s="209"/>
      <c r="F36" s="178"/>
      <c r="G36" s="199"/>
      <c r="H36" s="191"/>
      <c r="I36" s="180"/>
      <c r="J36" s="199"/>
      <c r="K36" s="191"/>
      <c r="L36" s="180"/>
      <c r="M36" s="210"/>
      <c r="N36" s="191"/>
      <c r="O36" s="180"/>
      <c r="P36" s="210"/>
      <c r="Q36" s="191"/>
      <c r="R36" s="180"/>
      <c r="S36" s="210"/>
      <c r="T36" s="191"/>
      <c r="U36" s="211"/>
    </row>
    <row r="37" spans="3:21" s="187" customFormat="1" ht="25.5" x14ac:dyDescent="0.2">
      <c r="C37" s="175" t="s">
        <v>525</v>
      </c>
      <c r="D37" s="212" t="s">
        <v>514</v>
      </c>
      <c r="E37" s="213">
        <f>'6 PREVENTIVO_LAVORI '!Q305</f>
        <v>0</v>
      </c>
      <c r="F37" s="178"/>
      <c r="G37" s="214"/>
      <c r="H37" s="191">
        <f>IF($E$48&lt;&gt;0,(I37*(E37/$E$48)),"")</f>
        <v>0</v>
      </c>
      <c r="I37" s="180">
        <v>10</v>
      </c>
      <c r="J37" s="214"/>
      <c r="K37" s="191">
        <f>IF($E$48&lt;&gt;0,(L37*(E37/$E$48)),"")</f>
        <v>0</v>
      </c>
      <c r="L37" s="180">
        <v>10</v>
      </c>
      <c r="M37" s="214"/>
      <c r="N37" s="191">
        <f>IF($E$48&lt;&gt;0,(O37*(E37/$E$48)),"")</f>
        <v>0</v>
      </c>
      <c r="O37" s="180">
        <v>10</v>
      </c>
      <c r="P37" s="214"/>
      <c r="Q37" s="191">
        <f>IF($E$48&lt;&gt;0,(R37*(E37/$E$48)),"")</f>
        <v>0</v>
      </c>
      <c r="R37" s="180">
        <v>10</v>
      </c>
      <c r="S37" s="214"/>
      <c r="T37" s="191">
        <f>IF($E$48&lt;&gt;0,(U37*(E37/$E$48)),"")</f>
        <v>0</v>
      </c>
      <c r="U37" s="211">
        <v>10</v>
      </c>
    </row>
    <row r="38" spans="3:21" s="187" customFormat="1" x14ac:dyDescent="0.2">
      <c r="C38" s="175"/>
      <c r="D38" s="208"/>
      <c r="E38" s="209"/>
      <c r="F38" s="178"/>
      <c r="G38" s="214"/>
      <c r="H38" s="191"/>
      <c r="I38" s="180"/>
      <c r="J38" s="214"/>
      <c r="K38" s="191"/>
      <c r="L38" s="180"/>
      <c r="M38" s="214"/>
      <c r="N38" s="191"/>
      <c r="O38" s="180"/>
      <c r="P38" s="214"/>
      <c r="Q38" s="191"/>
      <c r="R38" s="180"/>
      <c r="S38" s="214"/>
      <c r="T38" s="191"/>
      <c r="U38" s="211"/>
    </row>
    <row r="39" spans="3:21" s="187" customFormat="1" x14ac:dyDescent="0.2">
      <c r="C39" s="175" t="s">
        <v>526</v>
      </c>
      <c r="D39" s="215" t="s">
        <v>513</v>
      </c>
      <c r="E39" s="216">
        <f>'6 PREVENTIVO_LAVORI '!Q311</f>
        <v>0</v>
      </c>
      <c r="F39" s="178"/>
      <c r="G39" s="214"/>
      <c r="H39" s="191">
        <f>IF($E$48&lt;&gt;0,(I39*(E39/$E$48)),"")</f>
        <v>0</v>
      </c>
      <c r="I39" s="180">
        <v>10</v>
      </c>
      <c r="J39" s="214"/>
      <c r="K39" s="191">
        <f>IF($E$48&lt;&gt;0,(L39*(E39/$E$48)),"")</f>
        <v>0</v>
      </c>
      <c r="L39" s="180">
        <v>10</v>
      </c>
      <c r="M39" s="214"/>
      <c r="N39" s="191">
        <f>IF($E$48&lt;&gt;0,(O39*(E39/$E$48)),"")</f>
        <v>0</v>
      </c>
      <c r="O39" s="180">
        <v>10</v>
      </c>
      <c r="P39" s="214"/>
      <c r="Q39" s="191">
        <f>IF($E$48&lt;&gt;0,(R39*(E39/$E$48)),"")</f>
        <v>0</v>
      </c>
      <c r="R39" s="180">
        <v>10</v>
      </c>
      <c r="S39" s="214"/>
      <c r="T39" s="191">
        <f>IF($E$48&lt;&gt;0,(U39*(E39/$E$48)),"")</f>
        <v>0</v>
      </c>
      <c r="U39" s="211">
        <v>10</v>
      </c>
    </row>
    <row r="40" spans="3:21" s="187" customFormat="1" x14ac:dyDescent="0.2">
      <c r="C40" s="175"/>
      <c r="D40" s="208"/>
      <c r="E40" s="209"/>
      <c r="F40" s="178"/>
      <c r="G40" s="196"/>
      <c r="H40" s="191"/>
      <c r="I40" s="180"/>
      <c r="J40" s="196"/>
      <c r="K40" s="191"/>
      <c r="L40" s="180"/>
      <c r="M40" s="196"/>
      <c r="N40" s="191"/>
      <c r="O40" s="180"/>
      <c r="P40" s="196"/>
      <c r="Q40" s="191"/>
      <c r="R40" s="180"/>
      <c r="S40" s="196"/>
      <c r="T40" s="191"/>
      <c r="U40" s="211"/>
    </row>
    <row r="41" spans="3:21" s="187" customFormat="1" x14ac:dyDescent="0.2">
      <c r="C41" s="175" t="s">
        <v>527</v>
      </c>
      <c r="D41" s="215" t="s">
        <v>512</v>
      </c>
      <c r="E41" s="216">
        <f>'6 PREVENTIVO_LAVORI '!Q317</f>
        <v>0</v>
      </c>
      <c r="F41" s="178"/>
      <c r="G41" s="214"/>
      <c r="H41" s="191">
        <f>IF($E$48&lt;&gt;0,(I41*(E41/$E$48)),"")</f>
        <v>0</v>
      </c>
      <c r="I41" s="180">
        <v>10</v>
      </c>
      <c r="J41" s="214"/>
      <c r="K41" s="191">
        <f>IF($E$48&lt;&gt;0,(L41*(E41/$E$48)),"")</f>
        <v>0</v>
      </c>
      <c r="L41" s="180">
        <v>10</v>
      </c>
      <c r="M41" s="214"/>
      <c r="N41" s="191">
        <f>IF($E$48&lt;&gt;0,(O41*(E41/$E$48)),"")</f>
        <v>0</v>
      </c>
      <c r="O41" s="180">
        <v>10</v>
      </c>
      <c r="P41" s="214"/>
      <c r="Q41" s="191">
        <f>IF($E$48&lt;&gt;0,(R41*(E41/$E$48)),"")</f>
        <v>0</v>
      </c>
      <c r="R41" s="180">
        <v>10</v>
      </c>
      <c r="S41" s="214"/>
      <c r="T41" s="191">
        <f>IF($E$48&lt;&gt;0,(U41*(E41/$E$48)),"")</f>
        <v>0</v>
      </c>
      <c r="U41" s="211">
        <v>10</v>
      </c>
    </row>
    <row r="42" spans="3:21" s="187" customFormat="1" x14ac:dyDescent="0.2">
      <c r="C42" s="175"/>
      <c r="D42" s="215"/>
      <c r="E42" s="216"/>
      <c r="F42" s="178"/>
      <c r="G42" s="190"/>
      <c r="H42" s="191"/>
      <c r="I42" s="180"/>
      <c r="J42" s="214"/>
      <c r="K42" s="191"/>
      <c r="L42" s="180"/>
      <c r="M42" s="214"/>
      <c r="N42" s="191"/>
      <c r="O42" s="180"/>
      <c r="P42" s="214"/>
      <c r="Q42" s="191"/>
      <c r="R42" s="180"/>
      <c r="S42" s="214"/>
      <c r="T42" s="191"/>
      <c r="U42" s="211"/>
    </row>
    <row r="43" spans="3:21" s="187" customFormat="1" x14ac:dyDescent="0.2">
      <c r="C43" s="175" t="s">
        <v>542</v>
      </c>
      <c r="D43" s="217" t="s">
        <v>518</v>
      </c>
      <c r="E43" s="218" t="s">
        <v>482</v>
      </c>
      <c r="F43" s="178"/>
      <c r="G43" s="107">
        <v>0</v>
      </c>
      <c r="H43" s="191">
        <f>IF($E$48&lt;&gt;0,(I43*(G43/$E$48)),"")</f>
        <v>0</v>
      </c>
      <c r="I43" s="180">
        <v>5</v>
      </c>
      <c r="J43" s="107">
        <v>0</v>
      </c>
      <c r="K43" s="191">
        <f>IF($E$48&lt;&gt;0,(L43*(J43/$E$48)),"")</f>
        <v>0</v>
      </c>
      <c r="L43" s="180">
        <v>5</v>
      </c>
      <c r="M43" s="107">
        <v>0</v>
      </c>
      <c r="N43" s="191">
        <f>IF($E$48&lt;&gt;0,(O43*(M43/$E$48)),"")</f>
        <v>0</v>
      </c>
      <c r="O43" s="180">
        <v>5</v>
      </c>
      <c r="P43" s="107">
        <v>0</v>
      </c>
      <c r="Q43" s="191">
        <f>IF($E$48&lt;&gt;0,(R43*(P43/$E$48)),"")</f>
        <v>0</v>
      </c>
      <c r="R43" s="180">
        <v>5</v>
      </c>
      <c r="S43" s="107">
        <v>0</v>
      </c>
      <c r="T43" s="191">
        <f>IF($E$48&lt;&gt;0,(U43*(S43/$E$48)),"")</f>
        <v>0</v>
      </c>
      <c r="U43" s="211">
        <v>5</v>
      </c>
    </row>
    <row r="44" spans="3:21" s="187" customFormat="1" x14ac:dyDescent="0.2">
      <c r="C44" s="175"/>
      <c r="D44" s="208"/>
      <c r="E44" s="219"/>
      <c r="F44" s="178"/>
      <c r="G44" s="190"/>
      <c r="H44" s="191"/>
      <c r="I44" s="180"/>
      <c r="J44" s="190"/>
      <c r="K44" s="191"/>
      <c r="L44" s="180"/>
      <c r="M44" s="190"/>
      <c r="N44" s="191"/>
      <c r="O44" s="180"/>
      <c r="P44" s="190"/>
      <c r="Q44" s="191"/>
      <c r="R44" s="180"/>
      <c r="S44" s="190"/>
      <c r="T44" s="191"/>
      <c r="U44" s="211"/>
    </row>
    <row r="45" spans="3:21" s="187" customFormat="1" ht="26.25" thickBot="1" x14ac:dyDescent="0.25">
      <c r="C45" s="175" t="s">
        <v>543</v>
      </c>
      <c r="D45" s="220" t="s">
        <v>519</v>
      </c>
      <c r="E45" s="221" t="s">
        <v>482</v>
      </c>
      <c r="F45" s="178"/>
      <c r="G45" s="110">
        <v>0</v>
      </c>
      <c r="H45" s="222">
        <f>IF($E$48&lt;&gt;0,(I45*(G45/$E$48)),"")</f>
        <v>0</v>
      </c>
      <c r="I45" s="180">
        <v>5</v>
      </c>
      <c r="J45" s="110">
        <v>0</v>
      </c>
      <c r="K45" s="222">
        <f>IF($E$48&lt;&gt;0,(L45*(J45/$E$48)),"")</f>
        <v>0</v>
      </c>
      <c r="L45" s="180">
        <v>5</v>
      </c>
      <c r="M45" s="110">
        <v>0</v>
      </c>
      <c r="N45" s="222">
        <f>IF($E$48&lt;&gt;0,(O45*(M45/$E$48)),"")</f>
        <v>0</v>
      </c>
      <c r="O45" s="180">
        <v>5</v>
      </c>
      <c r="P45" s="110">
        <v>0</v>
      </c>
      <c r="Q45" s="222">
        <f>IF($E$48&lt;&gt;0,(R45*(P45/$E$48)),"")</f>
        <v>0</v>
      </c>
      <c r="R45" s="180">
        <v>5</v>
      </c>
      <c r="S45" s="110">
        <v>0</v>
      </c>
      <c r="T45" s="222">
        <f>IF($E$48&lt;&gt;0,(U45*(S45/$E$48)),"")</f>
        <v>0</v>
      </c>
      <c r="U45" s="211">
        <v>5</v>
      </c>
    </row>
    <row r="46" spans="3:21" s="187" customFormat="1" ht="13.5" customHeight="1" x14ac:dyDescent="0.2">
      <c r="C46" s="223"/>
      <c r="F46" s="224"/>
      <c r="G46" s="225"/>
      <c r="H46" s="226"/>
      <c r="I46" s="211"/>
      <c r="J46" s="227"/>
      <c r="K46" s="228"/>
      <c r="L46" s="229"/>
      <c r="M46" s="230"/>
      <c r="N46" s="231"/>
      <c r="O46" s="232"/>
      <c r="P46" s="230"/>
      <c r="Q46" s="228"/>
      <c r="R46" s="232"/>
      <c r="S46" s="227"/>
      <c r="T46" s="233"/>
      <c r="U46" s="186"/>
    </row>
    <row r="47" spans="3:21" s="187" customFormat="1" x14ac:dyDescent="0.2">
      <c r="C47" s="234" t="s">
        <v>329</v>
      </c>
      <c r="D47" s="235" t="s">
        <v>528</v>
      </c>
      <c r="E47" s="236">
        <f>+'6 PREVENTIVO_LAVORI '!Q323</f>
        <v>0</v>
      </c>
      <c r="F47" s="224"/>
      <c r="G47" s="225"/>
      <c r="H47" s="226"/>
      <c r="I47" s="211"/>
      <c r="J47" s="227"/>
      <c r="K47" s="228"/>
      <c r="L47" s="229"/>
      <c r="M47" s="230"/>
      <c r="N47" s="231"/>
      <c r="O47" s="232"/>
      <c r="P47" s="230"/>
      <c r="Q47" s="228"/>
      <c r="R47" s="232"/>
      <c r="S47" s="227"/>
      <c r="T47" s="233"/>
      <c r="U47" s="186"/>
    </row>
    <row r="48" spans="3:21" s="187" customFormat="1" ht="13.5" thickBot="1" x14ac:dyDescent="0.25">
      <c r="C48" s="234" t="s">
        <v>517</v>
      </c>
      <c r="D48" s="235" t="s">
        <v>544</v>
      </c>
      <c r="E48" s="237">
        <f>'6 PREVENTIVO_LAVORI '!Q327</f>
        <v>900000</v>
      </c>
      <c r="F48" s="224"/>
      <c r="G48" s="225"/>
      <c r="H48" s="226"/>
      <c r="I48" s="211"/>
      <c r="J48" s="227"/>
      <c r="K48" s="228"/>
      <c r="L48" s="229"/>
      <c r="M48" s="230"/>
      <c r="N48" s="231"/>
      <c r="O48" s="232"/>
      <c r="P48" s="230"/>
      <c r="Q48" s="228"/>
      <c r="R48" s="232"/>
      <c r="S48" s="227"/>
      <c r="T48" s="233"/>
      <c r="U48" s="186"/>
    </row>
    <row r="49" spans="3:21" s="187" customFormat="1" ht="13.5" thickBot="1" x14ac:dyDescent="0.25">
      <c r="C49" s="234" t="s">
        <v>521</v>
      </c>
      <c r="D49" s="235" t="s">
        <v>546</v>
      </c>
      <c r="E49" s="224"/>
      <c r="F49" s="224"/>
      <c r="G49" s="225"/>
      <c r="H49" s="238">
        <f>IF(G35&lt;&gt;0,(H35+H37+H39+H41+H43+H45),0)</f>
        <v>32.222222222222214</v>
      </c>
      <c r="I49" s="211"/>
      <c r="J49" s="227"/>
      <c r="K49" s="238">
        <f>IF(J35&lt;&gt;0,(K35+K37+K39+K41+K43+K45),0)</f>
        <v>32.222222222222221</v>
      </c>
      <c r="L49" s="229"/>
      <c r="M49" s="230"/>
      <c r="N49" s="238">
        <f>IF(M35&lt;&gt;0,(N35+N37+N39+N41+N43+N45),0)</f>
        <v>31.111111111111114</v>
      </c>
      <c r="O49" s="232"/>
      <c r="P49" s="230"/>
      <c r="Q49" s="238">
        <f>IF(P35&lt;&gt;0,(Q35+Q37+Q39+Q41+Q43+Q45),0)</f>
        <v>30</v>
      </c>
      <c r="R49" s="232"/>
      <c r="S49" s="227"/>
      <c r="T49" s="238">
        <f>IF(S35&lt;&gt;0,(T35+T37+T39+T41+T43+T45),0)</f>
        <v>32.222222222222221</v>
      </c>
      <c r="U49" s="186"/>
    </row>
    <row r="50" spans="3:21" s="187" customFormat="1" x14ac:dyDescent="0.2">
      <c r="C50" s="234" t="s">
        <v>522</v>
      </c>
      <c r="D50" s="235" t="s">
        <v>529</v>
      </c>
      <c r="E50" s="224"/>
      <c r="F50" s="224"/>
      <c r="G50" s="239" t="str">
        <f>IF(AND(G35&lt;&gt;0,$E$48&lt;&gt;0),IF(G35=$E$48,"OK","ERRORE"),"")</f>
        <v>OK</v>
      </c>
      <c r="H50" s="240"/>
      <c r="I50" s="241"/>
      <c r="J50" s="239" t="str">
        <f>IF(AND(J35&lt;&gt;0,$E$48&lt;&gt;0),IF(J35=$E$48,"OK","ERRORE"),"")</f>
        <v>OK</v>
      </c>
      <c r="K50" s="242"/>
      <c r="L50" s="243"/>
      <c r="M50" s="239" t="str">
        <f>IF(AND(M35&lt;&gt;0,$E$48&lt;&gt;0),IF(M35=$E$48,"OK","ERRORE"),"")</f>
        <v>OK</v>
      </c>
      <c r="N50" s="244"/>
      <c r="O50" s="245"/>
      <c r="P50" s="239" t="str">
        <f>IF(AND(P35&lt;&gt;0,$E$48&lt;&gt;0),IF(P35=$E$48,"OK","ERRORE"),"")</f>
        <v>OK</v>
      </c>
      <c r="Q50" s="242"/>
      <c r="R50" s="245"/>
      <c r="S50" s="239" t="str">
        <f>IF(AND(S35&lt;&gt;0,$E$48&lt;&gt;0),IF(S35=$E$48,"OK","ERRORE"),"")</f>
        <v>OK</v>
      </c>
      <c r="T50" s="246"/>
      <c r="U50" s="186"/>
    </row>
  </sheetData>
  <sheetProtection algorithmName="SHA-512" hashValue="AG8w2BtUB7n//mG6dWHZXCD704N+tRxyH0pQ3oFk09UA9ugJbU8dPb3O0wz3qZXzKCulc/KBQ8LTW+WjAfpu8g==" saltValue="nAw00jijHK9wvim7mRw4qw==" spinCount="100000" sheet="1" formatCells="0" formatColumns="0" formatRows="0" insertColumns="0" insertRows="0" insertHyperlinks="0" deleteColumns="0" deleteRows="0" sort="0" autoFilter="0" pivotTables="0"/>
  <mergeCells count="9">
    <mergeCell ref="Q3:S3"/>
    <mergeCell ref="Q4:S4"/>
    <mergeCell ref="Q5:S5"/>
    <mergeCell ref="B15:B31"/>
    <mergeCell ref="G12:H12"/>
    <mergeCell ref="J12:K12"/>
    <mergeCell ref="M12:N12"/>
    <mergeCell ref="P12:Q12"/>
    <mergeCell ref="S12:T12"/>
  </mergeCells>
  <phoneticPr fontId="6" type="noConversion"/>
  <pageMargins left="0.39370078740157483" right="0.23622047244094491" top="0.70866141732283472" bottom="0.51181102362204722" header="0.51181102362204722" footer="0.31496062992125984"/>
  <pageSetup paperSize="9" scale="60" orientation="landscape" r:id="rId1"/>
  <headerFooter alignWithMargins="0">
    <oddHeader>&amp;C&amp;A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B1:M94"/>
  <sheetViews>
    <sheetView zoomScale="107" zoomScaleNormal="107" workbookViewId="0">
      <selection activeCell="E4" sqref="E4:G4"/>
    </sheetView>
  </sheetViews>
  <sheetFormatPr defaultColWidth="0" defaultRowHeight="12.75" x14ac:dyDescent="0.2"/>
  <cols>
    <col min="1" max="1" width="1.140625" customWidth="1"/>
    <col min="2" max="2" width="1.28515625" customWidth="1"/>
    <col min="3" max="3" width="6.28515625" style="1" customWidth="1"/>
    <col min="4" max="4" width="19.85546875" customWidth="1"/>
    <col min="5" max="5" width="27.85546875" customWidth="1"/>
    <col min="6" max="6" width="2" customWidth="1"/>
    <col min="7" max="7" width="24.7109375" customWidth="1"/>
    <col min="8" max="8" width="2.42578125" customWidth="1"/>
    <col min="9" max="9" width="24.28515625" customWidth="1"/>
    <col min="10" max="10" width="2.140625" customWidth="1"/>
    <col min="11" max="11" width="24.42578125" customWidth="1"/>
    <col min="12" max="12" width="2.140625" customWidth="1"/>
    <col min="13" max="14" width="1.140625" customWidth="1"/>
  </cols>
  <sheetData>
    <row r="1" spans="2:13" ht="4.5" customHeight="1" x14ac:dyDescent="0.2"/>
    <row r="2" spans="2:13" ht="6" customHeight="1" x14ac:dyDescent="0.2">
      <c r="B2" s="6"/>
      <c r="C2" s="7"/>
      <c r="D2" s="8"/>
      <c r="E2" s="8"/>
      <c r="F2" s="8"/>
      <c r="G2" s="8"/>
      <c r="H2" s="8"/>
      <c r="I2" s="6"/>
      <c r="J2" s="8"/>
      <c r="K2" s="8"/>
      <c r="L2" s="8"/>
      <c r="M2" s="9"/>
    </row>
    <row r="3" spans="2:13" x14ac:dyDescent="0.2">
      <c r="B3" s="10"/>
      <c r="C3"/>
      <c r="D3" s="11" t="s">
        <v>14</v>
      </c>
      <c r="E3" s="259" t="s">
        <v>553</v>
      </c>
      <c r="F3" s="259"/>
      <c r="G3" s="259"/>
      <c r="I3" s="12" t="s">
        <v>15</v>
      </c>
      <c r="K3" s="260" t="s">
        <v>16</v>
      </c>
      <c r="L3" s="260"/>
      <c r="M3" s="14"/>
    </row>
    <row r="4" spans="2:13" x14ac:dyDescent="0.2">
      <c r="B4" s="10"/>
      <c r="C4"/>
      <c r="D4" s="11" t="s">
        <v>17</v>
      </c>
      <c r="E4" s="259" t="s">
        <v>18</v>
      </c>
      <c r="F4" s="259"/>
      <c r="G4" s="259"/>
      <c r="I4" s="15"/>
      <c r="K4" s="261"/>
      <c r="L4" s="261"/>
      <c r="M4" s="14"/>
    </row>
    <row r="5" spans="2:13" x14ac:dyDescent="0.2">
      <c r="B5" s="10"/>
      <c r="E5" s="16"/>
      <c r="I5" s="12" t="s">
        <v>19</v>
      </c>
      <c r="K5" s="260" t="s">
        <v>516</v>
      </c>
      <c r="L5" s="260"/>
      <c r="M5" s="14"/>
    </row>
    <row r="6" spans="2:13" ht="5.25" customHeight="1" x14ac:dyDescent="0.2">
      <c r="B6" s="17"/>
      <c r="C6" s="18"/>
      <c r="D6" s="19"/>
      <c r="E6" s="20"/>
      <c r="F6" s="19"/>
      <c r="G6" s="19"/>
      <c r="H6" s="21"/>
      <c r="I6" s="12"/>
      <c r="K6" s="22"/>
      <c r="L6" s="22"/>
      <c r="M6" s="14"/>
    </row>
    <row r="7" spans="2:13" ht="4.5" customHeight="1" x14ac:dyDescent="0.2">
      <c r="B7" s="10"/>
      <c r="E7" s="16"/>
      <c r="I7" s="12"/>
      <c r="K7" s="22"/>
      <c r="L7" s="22"/>
      <c r="M7" s="14"/>
    </row>
    <row r="8" spans="2:13" x14ac:dyDescent="0.2">
      <c r="B8" s="10"/>
      <c r="C8" s="16" t="s">
        <v>20</v>
      </c>
      <c r="E8" s="16"/>
      <c r="I8" s="10"/>
      <c r="J8" s="16"/>
      <c r="M8" s="14"/>
    </row>
    <row r="9" spans="2:13" ht="3" customHeight="1" x14ac:dyDescent="0.2">
      <c r="B9" s="17"/>
      <c r="C9" s="18"/>
      <c r="D9" s="19"/>
      <c r="E9" s="20"/>
      <c r="F9" s="19"/>
      <c r="G9" s="19"/>
      <c r="H9" s="19"/>
      <c r="I9" s="17"/>
      <c r="J9" s="20"/>
      <c r="K9" s="19"/>
      <c r="L9" s="19"/>
      <c r="M9" s="21"/>
    </row>
    <row r="10" spans="2:13" ht="15" customHeight="1" x14ac:dyDescent="0.2">
      <c r="B10" s="10"/>
      <c r="I10" s="16"/>
      <c r="J10" s="16"/>
      <c r="K10" s="16"/>
      <c r="M10" s="14"/>
    </row>
    <row r="11" spans="2:13" ht="12.75" customHeight="1" x14ac:dyDescent="0.2">
      <c r="B11" s="10"/>
      <c r="G11" s="22" t="s">
        <v>21</v>
      </c>
      <c r="I11" s="22" t="s">
        <v>22</v>
      </c>
      <c r="K11" s="22" t="s">
        <v>23</v>
      </c>
      <c r="M11" s="14"/>
    </row>
    <row r="12" spans="2:13" x14ac:dyDescent="0.2">
      <c r="B12" s="10"/>
      <c r="C12" s="23" t="s">
        <v>24</v>
      </c>
      <c r="D12" s="16" t="s">
        <v>25</v>
      </c>
      <c r="F12" s="24"/>
      <c r="G12" s="13"/>
      <c r="H12" s="24"/>
      <c r="I12" s="13"/>
      <c r="J12" s="24"/>
      <c r="K12" s="13"/>
      <c r="M12" s="14"/>
    </row>
    <row r="13" spans="2:13" ht="11.25" customHeight="1" x14ac:dyDescent="0.2">
      <c r="B13" s="10"/>
      <c r="C13" s="23"/>
      <c r="M13" s="14"/>
    </row>
    <row r="14" spans="2:13" x14ac:dyDescent="0.2">
      <c r="B14" s="10"/>
      <c r="C14" t="s">
        <v>26</v>
      </c>
      <c r="D14" t="s">
        <v>27</v>
      </c>
      <c r="G14" s="25"/>
      <c r="H14" s="26"/>
      <c r="I14" s="25"/>
      <c r="J14" s="26"/>
      <c r="K14" s="25"/>
      <c r="M14" s="14"/>
    </row>
    <row r="15" spans="2:13" ht="6.75" customHeight="1" x14ac:dyDescent="0.2">
      <c r="B15" s="10"/>
      <c r="C15"/>
      <c r="G15" s="26"/>
      <c r="H15" s="26"/>
      <c r="I15" s="26"/>
      <c r="J15" s="26"/>
      <c r="K15" s="26"/>
      <c r="M15" s="14"/>
    </row>
    <row r="16" spans="2:13" x14ac:dyDescent="0.2">
      <c r="B16" s="10"/>
      <c r="C16" s="23" t="s">
        <v>28</v>
      </c>
      <c r="D16" t="s">
        <v>29</v>
      </c>
      <c r="G16" s="25"/>
      <c r="H16" s="26"/>
      <c r="I16" s="25"/>
      <c r="J16" s="26"/>
      <c r="K16" s="25"/>
      <c r="M16" s="14"/>
    </row>
    <row r="17" spans="2:13" ht="6" customHeight="1" x14ac:dyDescent="0.2">
      <c r="B17" s="10"/>
      <c r="C17" s="23"/>
      <c r="G17" s="26"/>
      <c r="H17" s="26"/>
      <c r="I17" s="26"/>
      <c r="J17" s="26"/>
      <c r="K17" s="26"/>
      <c r="M17" s="14"/>
    </row>
    <row r="18" spans="2:13" x14ac:dyDescent="0.2">
      <c r="B18" s="10"/>
      <c r="C18" t="s">
        <v>30</v>
      </c>
      <c r="D18" t="s">
        <v>31</v>
      </c>
      <c r="G18" s="25"/>
      <c r="H18" s="26"/>
      <c r="I18" s="25"/>
      <c r="J18" s="26"/>
      <c r="K18" s="25"/>
      <c r="M18" s="14"/>
    </row>
    <row r="19" spans="2:13" ht="6" customHeight="1" x14ac:dyDescent="0.2">
      <c r="B19" s="10"/>
      <c r="C19"/>
      <c r="G19" s="26"/>
      <c r="H19" s="26"/>
      <c r="I19" s="26"/>
      <c r="J19" s="26"/>
      <c r="K19" s="26"/>
      <c r="M19" s="14"/>
    </row>
    <row r="20" spans="2:13" x14ac:dyDescent="0.2">
      <c r="B20" s="10"/>
      <c r="C20" s="23" t="s">
        <v>32</v>
      </c>
      <c r="D20" t="s">
        <v>33</v>
      </c>
      <c r="G20" s="27"/>
      <c r="H20" s="26"/>
      <c r="I20" s="27"/>
      <c r="J20" s="26"/>
      <c r="K20" s="27"/>
      <c r="M20" s="14"/>
    </row>
    <row r="21" spans="2:13" ht="6" customHeight="1" x14ac:dyDescent="0.2">
      <c r="B21" s="10"/>
      <c r="C21" s="23"/>
      <c r="G21" s="26"/>
      <c r="H21" s="26"/>
      <c r="I21" s="26"/>
      <c r="J21" s="26"/>
      <c r="K21" s="26"/>
      <c r="M21" s="14"/>
    </row>
    <row r="22" spans="2:13" x14ac:dyDescent="0.2">
      <c r="B22" s="10"/>
      <c r="C22" t="s">
        <v>34</v>
      </c>
      <c r="D22" t="s">
        <v>35</v>
      </c>
      <c r="E22" s="28"/>
      <c r="F22" s="28"/>
      <c r="G22" s="25"/>
      <c r="H22" s="26"/>
      <c r="I22" s="25"/>
      <c r="J22" s="26"/>
      <c r="K22" s="25"/>
      <c r="M22" s="14"/>
    </row>
    <row r="23" spans="2:13" ht="9" customHeight="1" x14ac:dyDescent="0.2">
      <c r="B23" s="10"/>
      <c r="C23"/>
      <c r="E23" s="28"/>
      <c r="F23" s="28"/>
      <c r="G23" s="29"/>
      <c r="H23" s="29"/>
      <c r="I23" s="29"/>
      <c r="J23" s="29"/>
      <c r="K23" s="29"/>
      <c r="M23" s="14"/>
    </row>
    <row r="24" spans="2:13" x14ac:dyDescent="0.2">
      <c r="B24" s="10"/>
      <c r="C24" s="23" t="s">
        <v>36</v>
      </c>
      <c r="D24" s="16" t="s">
        <v>37</v>
      </c>
      <c r="E24" s="16"/>
      <c r="F24" s="16"/>
      <c r="G24" s="30">
        <f>+G14+G16+G18+G20+G22</f>
        <v>0</v>
      </c>
      <c r="H24" s="31"/>
      <c r="I24" s="30">
        <f>+I14+I16+I18+I20+I22</f>
        <v>0</v>
      </c>
      <c r="J24" s="31"/>
      <c r="K24" s="30">
        <f>+K14+K16+K18+K20+K22</f>
        <v>0</v>
      </c>
      <c r="M24" s="14"/>
    </row>
    <row r="25" spans="2:13" ht="8.25" customHeight="1" x14ac:dyDescent="0.2">
      <c r="B25" s="10"/>
      <c r="C25" s="23"/>
      <c r="G25" s="29"/>
      <c r="H25" s="29"/>
      <c r="I25" s="29"/>
      <c r="J25" s="29"/>
      <c r="K25" s="29"/>
      <c r="M25" s="14"/>
    </row>
    <row r="26" spans="2:13" x14ac:dyDescent="0.2">
      <c r="B26" s="10"/>
      <c r="C26" t="s">
        <v>38</v>
      </c>
      <c r="D26" t="s">
        <v>39</v>
      </c>
      <c r="G26" s="25"/>
      <c r="H26" s="26"/>
      <c r="I26" s="25"/>
      <c r="J26" s="26"/>
      <c r="K26" s="25"/>
      <c r="M26" s="14"/>
    </row>
    <row r="27" spans="2:13" ht="6" customHeight="1" x14ac:dyDescent="0.2">
      <c r="B27" s="10"/>
      <c r="C27"/>
      <c r="G27" s="26"/>
      <c r="H27" s="26"/>
      <c r="I27" s="26"/>
      <c r="J27" s="26"/>
      <c r="K27" s="26"/>
      <c r="M27" s="14"/>
    </row>
    <row r="28" spans="2:13" x14ac:dyDescent="0.2">
      <c r="B28" s="10"/>
      <c r="C28" s="23" t="s">
        <v>40</v>
      </c>
      <c r="D28" t="s">
        <v>41</v>
      </c>
      <c r="G28" s="25"/>
      <c r="H28" s="26"/>
      <c r="I28" s="25"/>
      <c r="J28" s="26"/>
      <c r="K28" s="25"/>
      <c r="M28" s="14"/>
    </row>
    <row r="29" spans="2:13" ht="6" customHeight="1" x14ac:dyDescent="0.2">
      <c r="B29" s="10"/>
      <c r="C29" s="23"/>
      <c r="G29" s="26"/>
      <c r="H29" s="26"/>
      <c r="I29" s="26"/>
      <c r="J29" s="26"/>
      <c r="K29" s="26"/>
      <c r="M29" s="14"/>
    </row>
    <row r="30" spans="2:13" x14ac:dyDescent="0.2">
      <c r="B30" s="10"/>
      <c r="C30" t="s">
        <v>42</v>
      </c>
      <c r="D30" t="s">
        <v>43</v>
      </c>
      <c r="G30" s="25"/>
      <c r="H30" s="26"/>
      <c r="I30" s="25"/>
      <c r="J30" s="26"/>
      <c r="K30" s="25"/>
      <c r="M30" s="14"/>
    </row>
    <row r="31" spans="2:13" ht="6" customHeight="1" x14ac:dyDescent="0.2">
      <c r="B31" s="10"/>
      <c r="C31"/>
      <c r="G31" s="26"/>
      <c r="H31" s="26"/>
      <c r="I31" s="26"/>
      <c r="J31" s="26"/>
      <c r="K31" s="26"/>
      <c r="M31" s="14"/>
    </row>
    <row r="32" spans="2:13" x14ac:dyDescent="0.2">
      <c r="B32" s="10"/>
      <c r="C32" s="23" t="s">
        <v>44</v>
      </c>
      <c r="D32" t="s">
        <v>45</v>
      </c>
      <c r="G32" s="25"/>
      <c r="H32" s="26"/>
      <c r="I32" s="25"/>
      <c r="J32" s="26"/>
      <c r="K32" s="25"/>
      <c r="M32" s="14"/>
    </row>
    <row r="33" spans="2:13" ht="7.5" customHeight="1" x14ac:dyDescent="0.2">
      <c r="B33" s="10"/>
      <c r="C33" s="23"/>
      <c r="G33" s="29"/>
      <c r="H33" s="29"/>
      <c r="I33" s="29"/>
      <c r="J33" s="29"/>
      <c r="K33" s="29"/>
      <c r="M33" s="14"/>
    </row>
    <row r="34" spans="2:13" x14ac:dyDescent="0.2">
      <c r="B34" s="10"/>
      <c r="C34" t="s">
        <v>46</v>
      </c>
      <c r="D34" s="16" t="s">
        <v>47</v>
      </c>
      <c r="E34" s="16"/>
      <c r="F34" s="16"/>
      <c r="G34" s="30">
        <f>+G24-G26-G28-G30-G32</f>
        <v>0</v>
      </c>
      <c r="H34" s="31"/>
      <c r="I34" s="30">
        <f>+I24-I26-I28-I30-I32</f>
        <v>0</v>
      </c>
      <c r="J34" s="31"/>
      <c r="K34" s="30">
        <f>+K24-K26-K28-K30-K32</f>
        <v>0</v>
      </c>
      <c r="M34" s="14"/>
    </row>
    <row r="35" spans="2:13" ht="6.75" customHeight="1" x14ac:dyDescent="0.2">
      <c r="B35" s="10"/>
      <c r="C35"/>
      <c r="G35" s="29"/>
      <c r="H35" s="29"/>
      <c r="I35" s="29"/>
      <c r="J35" s="29"/>
      <c r="K35" s="29"/>
      <c r="M35" s="14"/>
    </row>
    <row r="36" spans="2:13" x14ac:dyDescent="0.2">
      <c r="B36" s="10"/>
      <c r="C36" s="23" t="s">
        <v>48</v>
      </c>
      <c r="D36" t="s">
        <v>49</v>
      </c>
      <c r="G36" s="25"/>
      <c r="H36" s="26"/>
      <c r="I36" s="25"/>
      <c r="J36" s="26"/>
      <c r="K36" s="25"/>
      <c r="M36" s="14"/>
    </row>
    <row r="37" spans="2:13" ht="6.75" customHeight="1" x14ac:dyDescent="0.2">
      <c r="B37" s="10"/>
      <c r="C37" s="23"/>
      <c r="G37" s="29"/>
      <c r="H37" s="29"/>
      <c r="I37" s="29"/>
      <c r="J37" s="29"/>
      <c r="K37" s="29"/>
      <c r="M37" s="14"/>
    </row>
    <row r="38" spans="2:13" x14ac:dyDescent="0.2">
      <c r="B38" s="10"/>
      <c r="C38" t="s">
        <v>50</v>
      </c>
      <c r="D38" s="16" t="s">
        <v>51</v>
      </c>
      <c r="E38" s="16"/>
      <c r="F38" s="16"/>
      <c r="G38" s="30">
        <f>+G34-G36</f>
        <v>0</v>
      </c>
      <c r="H38" s="31"/>
      <c r="I38" s="30">
        <f>+I34-I36</f>
        <v>0</v>
      </c>
      <c r="J38" s="31"/>
      <c r="K38" s="30">
        <f>+K34-K36</f>
        <v>0</v>
      </c>
      <c r="M38" s="14"/>
    </row>
    <row r="39" spans="2:13" ht="8.25" customHeight="1" x14ac:dyDescent="0.2">
      <c r="B39" s="10"/>
      <c r="C39"/>
      <c r="G39" s="29"/>
      <c r="H39" s="29"/>
      <c r="I39" s="29"/>
      <c r="J39" s="29"/>
      <c r="K39" s="29"/>
      <c r="M39" s="14"/>
    </row>
    <row r="40" spans="2:13" x14ac:dyDescent="0.2">
      <c r="B40" s="10"/>
      <c r="C40" s="23" t="s">
        <v>52</v>
      </c>
      <c r="D40" t="s">
        <v>53</v>
      </c>
      <c r="G40" s="25"/>
      <c r="H40" s="26"/>
      <c r="I40" s="25"/>
      <c r="J40" s="26"/>
      <c r="K40" s="25"/>
      <c r="M40" s="14"/>
    </row>
    <row r="41" spans="2:13" ht="4.5" customHeight="1" x14ac:dyDescent="0.2">
      <c r="B41" s="10"/>
      <c r="C41" s="23"/>
      <c r="G41" s="26"/>
      <c r="H41" s="26"/>
      <c r="I41" s="26"/>
      <c r="J41" s="26"/>
      <c r="K41" s="26"/>
      <c r="M41" s="14"/>
    </row>
    <row r="42" spans="2:13" x14ac:dyDescent="0.2">
      <c r="B42" s="10"/>
      <c r="C42" t="s">
        <v>54</v>
      </c>
      <c r="D42" t="s">
        <v>55</v>
      </c>
      <c r="E42" s="28"/>
      <c r="F42" s="28"/>
      <c r="G42" s="25"/>
      <c r="H42" s="26"/>
      <c r="I42" s="25"/>
      <c r="J42" s="26"/>
      <c r="K42" s="25"/>
      <c r="M42" s="14"/>
    </row>
    <row r="43" spans="2:13" ht="5.25" customHeight="1" x14ac:dyDescent="0.2">
      <c r="B43" s="10"/>
      <c r="C43"/>
      <c r="D43" s="1"/>
      <c r="E43" s="28"/>
      <c r="F43" s="28"/>
      <c r="G43" s="26"/>
      <c r="H43" s="26"/>
      <c r="I43" s="26"/>
      <c r="J43" s="26"/>
      <c r="K43" s="26"/>
      <c r="M43" s="14"/>
    </row>
    <row r="44" spans="2:13" x14ac:dyDescent="0.2">
      <c r="B44" s="10"/>
      <c r="C44" s="23" t="s">
        <v>56</v>
      </c>
      <c r="D44" t="s">
        <v>57</v>
      </c>
      <c r="G44" s="25"/>
      <c r="H44" s="26"/>
      <c r="I44" s="25"/>
      <c r="J44" s="26"/>
      <c r="K44" s="25"/>
      <c r="M44" s="14"/>
    </row>
    <row r="45" spans="2:13" ht="3.75" customHeight="1" x14ac:dyDescent="0.2">
      <c r="B45" s="10"/>
      <c r="C45" s="23"/>
      <c r="G45" s="26"/>
      <c r="H45" s="26"/>
      <c r="I45" s="26"/>
      <c r="J45" s="26"/>
      <c r="K45" s="26"/>
      <c r="M45" s="14"/>
    </row>
    <row r="46" spans="2:13" x14ac:dyDescent="0.2">
      <c r="B46" s="10"/>
      <c r="C46" t="s">
        <v>58</v>
      </c>
      <c r="D46" t="s">
        <v>59</v>
      </c>
      <c r="G46" s="25"/>
      <c r="H46" s="26"/>
      <c r="I46" s="25"/>
      <c r="J46" s="26"/>
      <c r="K46" s="25"/>
      <c r="M46" s="14"/>
    </row>
    <row r="47" spans="2:13" ht="4.5" customHeight="1" x14ac:dyDescent="0.2">
      <c r="B47" s="10"/>
      <c r="C47"/>
      <c r="G47" s="26"/>
      <c r="H47" s="26"/>
      <c r="I47" s="26"/>
      <c r="J47" s="26"/>
      <c r="K47" s="26"/>
      <c r="M47" s="14"/>
    </row>
    <row r="48" spans="2:13" x14ac:dyDescent="0.2">
      <c r="B48" s="10"/>
      <c r="C48" s="23" t="s">
        <v>60</v>
      </c>
      <c r="D48" t="s">
        <v>61</v>
      </c>
      <c r="G48" s="25"/>
      <c r="H48" s="26"/>
      <c r="I48" s="25"/>
      <c r="J48" s="26"/>
      <c r="K48" s="25"/>
      <c r="M48" s="14"/>
    </row>
    <row r="49" spans="2:13" ht="11.25" customHeight="1" x14ac:dyDescent="0.2">
      <c r="B49" s="10"/>
      <c r="C49" s="23"/>
      <c r="G49" s="29"/>
      <c r="H49" s="29"/>
      <c r="I49" s="29"/>
      <c r="J49" s="29"/>
      <c r="K49" s="29"/>
      <c r="M49" s="14"/>
    </row>
    <row r="50" spans="2:13" ht="13.5" customHeight="1" x14ac:dyDescent="0.2">
      <c r="B50" s="10"/>
      <c r="C50" t="s">
        <v>62</v>
      </c>
      <c r="D50" s="16" t="s">
        <v>63</v>
      </c>
      <c r="E50" s="16"/>
      <c r="F50" s="16"/>
      <c r="G50" s="30">
        <f>+G38-G40-G42-G44-G46-G48</f>
        <v>0</v>
      </c>
      <c r="H50" s="31"/>
      <c r="I50" s="30">
        <f>+I38-I40-I42-I44-I46-I48</f>
        <v>0</v>
      </c>
      <c r="J50" s="31"/>
      <c r="K50" s="30">
        <f>+K38-K40-K42-K44-K46-K48</f>
        <v>0</v>
      </c>
      <c r="M50" s="14"/>
    </row>
    <row r="51" spans="2:13" ht="7.5" customHeight="1" x14ac:dyDescent="0.2">
      <c r="B51" s="17"/>
      <c r="C51" s="20"/>
      <c r="D51" s="20"/>
      <c r="E51" s="20"/>
      <c r="F51" s="20"/>
      <c r="G51" s="32"/>
      <c r="H51" s="33"/>
      <c r="I51" s="32"/>
      <c r="J51" s="33"/>
      <c r="K51" s="32"/>
      <c r="L51" s="19"/>
      <c r="M51" s="21"/>
    </row>
    <row r="52" spans="2:13" ht="45.75" customHeight="1" x14ac:dyDescent="0.2"/>
    <row r="53" spans="2:13" x14ac:dyDescent="0.2">
      <c r="B53" s="6"/>
      <c r="C53" s="7"/>
      <c r="D53" s="8"/>
      <c r="E53" s="34" t="s">
        <v>553</v>
      </c>
      <c r="F53" s="8"/>
      <c r="G53" s="35"/>
      <c r="H53" s="8"/>
      <c r="I53" s="36" t="s">
        <v>15</v>
      </c>
      <c r="J53" s="37"/>
      <c r="K53" s="258" t="str">
        <f>K3</f>
        <v>DITTA</v>
      </c>
      <c r="L53" s="258"/>
      <c r="M53" s="9"/>
    </row>
    <row r="54" spans="2:13" x14ac:dyDescent="0.2">
      <c r="B54" s="10"/>
      <c r="C54"/>
      <c r="D54" s="11" t="s">
        <v>14</v>
      </c>
      <c r="E54" s="39" t="s">
        <v>18</v>
      </c>
      <c r="I54" s="12"/>
      <c r="J54" s="16"/>
      <c r="K54" s="258">
        <f>K4</f>
        <v>0</v>
      </c>
      <c r="L54" s="258"/>
      <c r="M54" s="14"/>
    </row>
    <row r="55" spans="2:13" x14ac:dyDescent="0.2">
      <c r="B55" s="10"/>
      <c r="C55"/>
      <c r="D55" s="11" t="s">
        <v>17</v>
      </c>
      <c r="E55" s="16"/>
      <c r="I55" s="12" t="s">
        <v>19</v>
      </c>
      <c r="J55" s="16"/>
      <c r="K55" s="258" t="str">
        <f>$K$5</f>
        <v>421</v>
      </c>
      <c r="L55" s="258"/>
      <c r="M55" s="14"/>
    </row>
    <row r="56" spans="2:13" ht="3" customHeight="1" x14ac:dyDescent="0.2">
      <c r="B56" s="10"/>
      <c r="E56" s="20"/>
      <c r="F56" s="19"/>
      <c r="G56" s="19"/>
      <c r="H56" s="19"/>
      <c r="I56" s="19"/>
      <c r="J56" s="20"/>
      <c r="K56" s="19"/>
      <c r="L56" s="19"/>
      <c r="M56" s="21"/>
    </row>
    <row r="57" spans="2:13" ht="4.5" customHeight="1" x14ac:dyDescent="0.2">
      <c r="B57" s="10"/>
      <c r="C57"/>
      <c r="E57" s="16"/>
      <c r="J57" s="16"/>
      <c r="M57" s="14"/>
    </row>
    <row r="58" spans="2:13" x14ac:dyDescent="0.2">
      <c r="B58" s="10"/>
      <c r="C58"/>
      <c r="E58" s="16"/>
      <c r="J58" s="16"/>
      <c r="M58" s="14"/>
    </row>
    <row r="59" spans="2:13" ht="5.25" customHeight="1" x14ac:dyDescent="0.2">
      <c r="B59" s="17"/>
      <c r="C59" s="19"/>
      <c r="D59" s="19"/>
      <c r="E59" s="19"/>
      <c r="F59" s="19"/>
      <c r="G59" s="19"/>
      <c r="H59" s="19"/>
      <c r="I59" s="19"/>
      <c r="J59" s="20"/>
      <c r="K59" s="19"/>
      <c r="L59" s="19"/>
      <c r="M59" s="21"/>
    </row>
    <row r="60" spans="2:13" ht="18" customHeight="1" x14ac:dyDescent="0.2">
      <c r="B60" s="10"/>
      <c r="C60"/>
      <c r="E60" s="16"/>
      <c r="J60" s="16"/>
      <c r="M60" s="14"/>
    </row>
    <row r="61" spans="2:13" x14ac:dyDescent="0.2">
      <c r="B61" s="10"/>
      <c r="C61" s="23" t="s">
        <v>64</v>
      </c>
      <c r="D61" t="s">
        <v>65</v>
      </c>
      <c r="G61" s="25"/>
      <c r="H61" s="26"/>
      <c r="I61" s="25"/>
      <c r="J61" s="26"/>
      <c r="K61" s="25"/>
      <c r="M61" s="14"/>
    </row>
    <row r="62" spans="2:13" ht="6" customHeight="1" x14ac:dyDescent="0.2">
      <c r="B62" s="10"/>
      <c r="C62" s="23"/>
      <c r="G62" s="40"/>
      <c r="H62" s="26"/>
      <c r="I62" s="40"/>
      <c r="J62" s="26"/>
      <c r="K62" s="40"/>
      <c r="M62" s="14"/>
    </row>
    <row r="63" spans="2:13" x14ac:dyDescent="0.2">
      <c r="B63" s="10"/>
      <c r="C63" t="s">
        <v>66</v>
      </c>
      <c r="D63" t="s">
        <v>67</v>
      </c>
      <c r="G63" s="25"/>
      <c r="H63" s="26"/>
      <c r="I63" s="25"/>
      <c r="J63" s="26"/>
      <c r="K63" s="25"/>
      <c r="M63" s="14"/>
    </row>
    <row r="64" spans="2:13" ht="6" customHeight="1" x14ac:dyDescent="0.2">
      <c r="B64" s="10"/>
      <c r="C64"/>
      <c r="G64" s="29"/>
      <c r="H64" s="29"/>
      <c r="I64" s="29"/>
      <c r="J64" s="29"/>
      <c r="K64" s="29"/>
      <c r="M64" s="14"/>
    </row>
    <row r="65" spans="2:13" x14ac:dyDescent="0.2">
      <c r="B65" s="10"/>
      <c r="C65" s="23" t="s">
        <v>68</v>
      </c>
      <c r="D65" s="16" t="s">
        <v>69</v>
      </c>
      <c r="E65" s="16"/>
      <c r="F65" s="16"/>
      <c r="G65" s="30">
        <f>+G50+G61-G63</f>
        <v>0</v>
      </c>
      <c r="H65" s="31"/>
      <c r="I65" s="30">
        <f>+I50+I61-I63</f>
        <v>0</v>
      </c>
      <c r="J65" s="31"/>
      <c r="K65" s="30">
        <f>+K50+K61-K63</f>
        <v>0</v>
      </c>
      <c r="M65" s="14"/>
    </row>
    <row r="66" spans="2:13" ht="6" customHeight="1" x14ac:dyDescent="0.2">
      <c r="B66" s="10"/>
      <c r="C66" s="23"/>
      <c r="G66" s="29"/>
      <c r="H66" s="29"/>
      <c r="I66" s="29"/>
      <c r="J66" s="29"/>
      <c r="K66" s="29"/>
      <c r="M66" s="14"/>
    </row>
    <row r="67" spans="2:13" x14ac:dyDescent="0.2">
      <c r="B67" s="10"/>
      <c r="C67" t="s">
        <v>70</v>
      </c>
      <c r="D67" t="s">
        <v>71</v>
      </c>
      <c r="G67" s="25"/>
      <c r="H67" s="26"/>
      <c r="I67" s="25"/>
      <c r="J67" s="26"/>
      <c r="K67" s="25"/>
      <c r="M67" s="14"/>
    </row>
    <row r="68" spans="2:13" ht="6" customHeight="1" x14ac:dyDescent="0.2">
      <c r="B68" s="10"/>
      <c r="C68"/>
      <c r="G68" s="26"/>
      <c r="H68" s="26"/>
      <c r="I68" s="26"/>
      <c r="J68" s="26"/>
      <c r="K68" s="26"/>
      <c r="M68" s="14"/>
    </row>
    <row r="69" spans="2:13" x14ac:dyDescent="0.2">
      <c r="B69" s="10"/>
      <c r="C69" s="23" t="s">
        <v>72</v>
      </c>
      <c r="D69" t="s">
        <v>73</v>
      </c>
      <c r="G69" s="25"/>
      <c r="H69" s="26"/>
      <c r="I69" s="25"/>
      <c r="J69" s="26"/>
      <c r="K69" s="25"/>
      <c r="M69" s="14"/>
    </row>
    <row r="70" spans="2:13" ht="6" customHeight="1" x14ac:dyDescent="0.2">
      <c r="B70" s="10"/>
      <c r="C70" s="23"/>
      <c r="G70" s="29"/>
      <c r="H70" s="29"/>
      <c r="I70" s="29"/>
      <c r="J70" s="29"/>
      <c r="K70" s="29"/>
      <c r="M70" s="14"/>
    </row>
    <row r="71" spans="2:13" x14ac:dyDescent="0.2">
      <c r="B71" s="10"/>
      <c r="C71" t="s">
        <v>74</v>
      </c>
      <c r="D71" s="16" t="s">
        <v>75</v>
      </c>
      <c r="E71" s="16"/>
      <c r="F71" s="16"/>
      <c r="G71" s="30">
        <f>+G65+G67+G69</f>
        <v>0</v>
      </c>
      <c r="H71" s="31"/>
      <c r="I71" s="30">
        <f>+I65+I67+I69</f>
        <v>0</v>
      </c>
      <c r="J71" s="31"/>
      <c r="K71" s="30">
        <f>+K65+K67+K69</f>
        <v>0</v>
      </c>
      <c r="M71" s="14"/>
    </row>
    <row r="72" spans="2:13" ht="6" customHeight="1" x14ac:dyDescent="0.2">
      <c r="B72" s="10"/>
      <c r="C72"/>
      <c r="D72" s="16"/>
      <c r="E72" s="16"/>
      <c r="F72" s="16"/>
      <c r="G72" s="41"/>
      <c r="H72" s="31"/>
      <c r="I72" s="41"/>
      <c r="J72" s="31"/>
      <c r="K72" s="41"/>
      <c r="M72" s="14"/>
    </row>
    <row r="73" spans="2:13" x14ac:dyDescent="0.2">
      <c r="B73" s="10"/>
      <c r="C73" s="23" t="s">
        <v>76</v>
      </c>
      <c r="D73" t="s">
        <v>77</v>
      </c>
      <c r="G73" s="25"/>
      <c r="H73" s="26"/>
      <c r="I73" s="25"/>
      <c r="J73" s="26"/>
      <c r="K73" s="25"/>
      <c r="M73" s="14"/>
    </row>
    <row r="74" spans="2:13" ht="10.5" customHeight="1" x14ac:dyDescent="0.2">
      <c r="B74" s="10"/>
      <c r="C74" s="23"/>
      <c r="G74" s="41"/>
      <c r="H74" s="29"/>
      <c r="I74" s="41"/>
      <c r="J74" s="29"/>
      <c r="K74" s="41"/>
      <c r="M74" s="14"/>
    </row>
    <row r="75" spans="2:13" ht="14.25" customHeight="1" x14ac:dyDescent="0.2">
      <c r="B75" s="10"/>
      <c r="C75" t="s">
        <v>78</v>
      </c>
      <c r="D75" s="16" t="s">
        <v>79</v>
      </c>
      <c r="E75" s="16"/>
      <c r="F75" s="16"/>
      <c r="G75" s="30">
        <f>+G71-G73</f>
        <v>0</v>
      </c>
      <c r="H75" s="31"/>
      <c r="I75" s="30">
        <f>+I71-I73</f>
        <v>0</v>
      </c>
      <c r="J75" s="31"/>
      <c r="K75" s="30">
        <f>+K71-K73</f>
        <v>0</v>
      </c>
      <c r="M75" s="14"/>
    </row>
    <row r="76" spans="2:13" x14ac:dyDescent="0.2">
      <c r="B76" s="10"/>
      <c r="C76"/>
      <c r="D76" t="s">
        <v>80</v>
      </c>
      <c r="M76" s="14"/>
    </row>
    <row r="77" spans="2:13" x14ac:dyDescent="0.2">
      <c r="B77" s="10"/>
      <c r="C77" s="23"/>
      <c r="M77" s="14"/>
    </row>
    <row r="78" spans="2:13" x14ac:dyDescent="0.2">
      <c r="B78" s="10"/>
      <c r="C78" s="23"/>
      <c r="M78" s="14"/>
    </row>
    <row r="79" spans="2:13" x14ac:dyDescent="0.2">
      <c r="B79" s="10"/>
      <c r="C79" s="1" t="s">
        <v>81</v>
      </c>
      <c r="M79" s="14"/>
    </row>
    <row r="80" spans="2:13" x14ac:dyDescent="0.2">
      <c r="B80" s="10"/>
      <c r="M80" s="14"/>
    </row>
    <row r="81" spans="2:13" x14ac:dyDescent="0.2">
      <c r="B81" s="10"/>
      <c r="M81" s="14"/>
    </row>
    <row r="82" spans="2:13" x14ac:dyDescent="0.2">
      <c r="B82" s="10"/>
      <c r="M82" s="14"/>
    </row>
    <row r="83" spans="2:13" x14ac:dyDescent="0.2">
      <c r="B83" s="10"/>
      <c r="M83" s="14"/>
    </row>
    <row r="84" spans="2:13" x14ac:dyDescent="0.2">
      <c r="B84" s="10"/>
      <c r="M84" s="14"/>
    </row>
    <row r="85" spans="2:13" x14ac:dyDescent="0.2">
      <c r="B85" s="10"/>
      <c r="M85" s="14"/>
    </row>
    <row r="86" spans="2:13" x14ac:dyDescent="0.2">
      <c r="B86" s="10"/>
      <c r="M86" s="14"/>
    </row>
    <row r="87" spans="2:13" x14ac:dyDescent="0.2">
      <c r="B87" s="10"/>
      <c r="M87" s="14"/>
    </row>
    <row r="88" spans="2:13" x14ac:dyDescent="0.2">
      <c r="B88" s="10"/>
      <c r="M88" s="14"/>
    </row>
    <row r="89" spans="2:13" x14ac:dyDescent="0.2">
      <c r="B89" s="10"/>
      <c r="M89" s="14"/>
    </row>
    <row r="90" spans="2:13" x14ac:dyDescent="0.2">
      <c r="B90" s="10"/>
      <c r="M90" s="14"/>
    </row>
    <row r="91" spans="2:13" x14ac:dyDescent="0.2">
      <c r="B91" s="10"/>
      <c r="M91" s="14"/>
    </row>
    <row r="92" spans="2:13" x14ac:dyDescent="0.2">
      <c r="B92" s="10"/>
      <c r="M92" s="14"/>
    </row>
    <row r="93" spans="2:13" x14ac:dyDescent="0.2">
      <c r="B93" s="10"/>
      <c r="M93" s="14"/>
    </row>
    <row r="94" spans="2:13" ht="6" customHeight="1" x14ac:dyDescent="0.2">
      <c r="B94" s="17"/>
      <c r="C94" s="18"/>
      <c r="D94" s="19"/>
      <c r="E94" s="19"/>
      <c r="F94" s="19"/>
      <c r="G94" s="19"/>
      <c r="H94" s="19"/>
      <c r="I94" s="19"/>
      <c r="J94" s="19"/>
      <c r="K94" s="19"/>
      <c r="L94" s="19"/>
      <c r="M94" s="21"/>
    </row>
  </sheetData>
  <sheetProtection algorithmName="SHA-512" hashValue="ekLaiv8u5INuLVo7Hk656MavsXS8J5DwE2yJTm3DOcYuCNBikHVETzakAuzCBC/i8yMygM2HbNoKW2fX9B+K3w==" saltValue="sORx8LiWWS9kPpPmiRAWgQ==" spinCount="100000" sheet="1" objects="1" scenarios="1"/>
  <mergeCells count="8">
    <mergeCell ref="K53:L53"/>
    <mergeCell ref="K54:L54"/>
    <mergeCell ref="K55:L55"/>
    <mergeCell ref="E3:G3"/>
    <mergeCell ref="K3:L3"/>
    <mergeCell ref="E4:G4"/>
    <mergeCell ref="K4:L4"/>
    <mergeCell ref="K5:L5"/>
  </mergeCells>
  <phoneticPr fontId="6" type="noConversion"/>
  <printOptions horizontalCentered="1" verticalCentered="1"/>
  <pageMargins left="0.59055118110236227" right="0.6692913385826772" top="0.59055118110236227" bottom="0.59055118110236227" header="0.39370078740157483" footer="0.51181102362204722"/>
  <pageSetup paperSize="9" scale="97" firstPageNumber="0" fitToHeight="2" orientation="landscape" r:id="rId1"/>
  <headerFooter>
    <oddHeader>&amp;C&amp;A&amp;RPagina &amp;P</oddHeader>
  </headerFooter>
  <rowBreaks count="1" manualBreakCount="1">
    <brk id="51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glio20"/>
  <dimension ref="A1:O2"/>
  <sheetViews>
    <sheetView showRowColHeaders="0" zoomScaleNormal="100" zoomScalePageLayoutView="60" workbookViewId="0"/>
  </sheetViews>
  <sheetFormatPr defaultColWidth="8.85546875" defaultRowHeight="12.75" x14ac:dyDescent="0.2"/>
  <cols>
    <col min="1" max="1" width="8.140625" customWidth="1"/>
    <col min="2" max="2" width="17" customWidth="1"/>
    <col min="3" max="3" width="15.42578125" customWidth="1"/>
    <col min="4" max="4" width="8.140625" customWidth="1"/>
    <col min="5" max="9" width="16.85546875" customWidth="1"/>
    <col min="10" max="10" width="3.7109375" customWidth="1"/>
    <col min="11" max="11" width="4" customWidth="1"/>
    <col min="12" max="12" width="3.85546875" customWidth="1"/>
    <col min="13" max="14" width="15.85546875" customWidth="1"/>
    <col min="15" max="15" width="16.85546875" customWidth="1"/>
  </cols>
  <sheetData>
    <row r="1" spans="1:15" s="1" customFormat="1" x14ac:dyDescent="0.2">
      <c r="A1" s="1" t="s">
        <v>0</v>
      </c>
      <c r="B1" s="1" t="s">
        <v>1</v>
      </c>
      <c r="C1" s="1" t="s">
        <v>2</v>
      </c>
      <c r="D1" s="2" t="s">
        <v>3</v>
      </c>
      <c r="E1" s="47" t="s">
        <v>409</v>
      </c>
      <c r="F1" s="47" t="s">
        <v>410</v>
      </c>
      <c r="G1" s="47" t="s">
        <v>411</v>
      </c>
      <c r="H1" s="47" t="s">
        <v>412</v>
      </c>
      <c r="I1" s="47" t="s">
        <v>413</v>
      </c>
      <c r="J1" s="76" t="s">
        <v>414</v>
      </c>
      <c r="K1" s="76" t="s">
        <v>415</v>
      </c>
      <c r="L1" s="76" t="s">
        <v>416</v>
      </c>
      <c r="M1" s="47" t="s">
        <v>417</v>
      </c>
      <c r="N1" s="47" t="s">
        <v>418</v>
      </c>
      <c r="O1" s="47" t="s">
        <v>419</v>
      </c>
    </row>
    <row r="2" spans="1:15" x14ac:dyDescent="0.2">
      <c r="A2" s="1" t="e">
        <v>#NAME?</v>
      </c>
      <c r="B2" t="e">
        <v>#NAME?</v>
      </c>
      <c r="C2" t="e">
        <v>#NAME?</v>
      </c>
      <c r="D2" s="4" t="e">
        <v>#REF!</v>
      </c>
      <c r="E2" s="48" t="e">
        <v>#NAME?</v>
      </c>
      <c r="F2" s="48" t="e">
        <v>#NAME?</v>
      </c>
      <c r="G2" s="48" t="e">
        <v>#NAME?</v>
      </c>
      <c r="H2" s="48" t="e">
        <v>#NAME?</v>
      </c>
      <c r="I2" s="48" t="e">
        <v>#NAME?</v>
      </c>
      <c r="J2" s="23" t="e">
        <v>#NAME?</v>
      </c>
      <c r="K2" s="23" t="e">
        <v>#NAME?</v>
      </c>
      <c r="L2" s="23" t="e">
        <v>#NAME?</v>
      </c>
      <c r="M2" s="48" t="e">
        <v>#NAME?</v>
      </c>
      <c r="N2" s="48" t="e">
        <v>#NAME?</v>
      </c>
      <c r="O2" s="48" t="e">
        <v>#NAME?</v>
      </c>
    </row>
  </sheetData>
  <sheetProtection sheet="1" objects="1" scenarios="1"/>
  <phoneticPr fontId="6" type="noConversion"/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oglio21"/>
  <dimension ref="A1:H2"/>
  <sheetViews>
    <sheetView showRowColHeaders="0" zoomScaleNormal="100" zoomScalePageLayoutView="60" workbookViewId="0"/>
  </sheetViews>
  <sheetFormatPr defaultColWidth="8.85546875" defaultRowHeight="12.75" x14ac:dyDescent="0.2"/>
  <cols>
    <col min="2" max="2" width="18.28515625" customWidth="1"/>
    <col min="3" max="3" width="17.140625" customWidth="1"/>
    <col min="4" max="4" width="8.140625" customWidth="1"/>
    <col min="5" max="5" width="6.85546875" customWidth="1"/>
    <col min="6" max="6" width="11.140625" customWidth="1"/>
    <col min="7" max="7" width="6.85546875" customWidth="1"/>
    <col min="8" max="8" width="16.85546875" customWidth="1"/>
  </cols>
  <sheetData>
    <row r="1" spans="1:8" s="1" customFormat="1" x14ac:dyDescent="0.2">
      <c r="A1" s="1" t="s">
        <v>0</v>
      </c>
      <c r="B1" s="1" t="s">
        <v>1</v>
      </c>
      <c r="C1" s="1" t="s">
        <v>2</v>
      </c>
      <c r="D1" s="2" t="s">
        <v>3</v>
      </c>
      <c r="E1" s="76" t="s">
        <v>420</v>
      </c>
      <c r="F1" s="76" t="s">
        <v>421</v>
      </c>
      <c r="G1" s="1" t="s">
        <v>422</v>
      </c>
      <c r="H1" s="47" t="s">
        <v>423</v>
      </c>
    </row>
    <row r="2" spans="1:8" x14ac:dyDescent="0.2">
      <c r="A2" s="1" t="e">
        <v>#REF!</v>
      </c>
      <c r="B2" s="1" t="e">
        <v>#VALUE!</v>
      </c>
      <c r="C2" s="1" t="e">
        <v>#VALUE!</v>
      </c>
      <c r="D2" s="4" t="e">
        <v>#REF!</v>
      </c>
      <c r="E2" s="5" t="e">
        <v>#REF!</v>
      </c>
      <c r="F2" s="5" t="e">
        <v>#REF!</v>
      </c>
      <c r="G2" s="1" t="e">
        <v>#VALUE!</v>
      </c>
      <c r="H2" s="48" t="e">
        <v>#REF!</v>
      </c>
    </row>
  </sheetData>
  <sheetProtection sheet="1" objects="1" scenarios="1"/>
  <phoneticPr fontId="6" type="noConversion"/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oglio22"/>
  <dimension ref="A1:AH2"/>
  <sheetViews>
    <sheetView showRowColHeaders="0" zoomScaleNormal="100" zoomScalePageLayoutView="60" workbookViewId="0"/>
  </sheetViews>
  <sheetFormatPr defaultColWidth="8.85546875" defaultRowHeight="12.75" x14ac:dyDescent="0.2"/>
  <cols>
    <col min="1" max="1" width="8.140625" customWidth="1"/>
    <col min="2" max="2" width="17" customWidth="1"/>
    <col min="3" max="3" width="15.42578125" customWidth="1"/>
    <col min="4" max="4" width="8.140625" customWidth="1"/>
    <col min="5" max="5" width="16.85546875" customWidth="1"/>
    <col min="6" max="6" width="14.85546875" customWidth="1"/>
    <col min="7" max="11" width="16.85546875" customWidth="1"/>
    <col min="12" max="13" width="5.42578125" customWidth="1"/>
    <col min="14" max="14" width="5" customWidth="1"/>
    <col min="15" max="17" width="16.85546875" customWidth="1"/>
    <col min="18" max="18" width="15.85546875" customWidth="1"/>
    <col min="19" max="20" width="5.42578125" customWidth="1"/>
    <col min="21" max="21" width="5" customWidth="1"/>
    <col min="22" max="23" width="16.85546875" customWidth="1"/>
    <col min="24" max="25" width="15.85546875" customWidth="1"/>
    <col min="26" max="27" width="5.42578125" customWidth="1"/>
    <col min="28" max="28" width="5" customWidth="1"/>
    <col min="29" max="30" width="16.85546875" customWidth="1"/>
    <col min="31" max="32" width="15.85546875" customWidth="1"/>
    <col min="33" max="34" width="5.42578125" customWidth="1"/>
  </cols>
  <sheetData>
    <row r="1" spans="1:34" s="1" customFormat="1" x14ac:dyDescent="0.2">
      <c r="A1" s="1" t="s">
        <v>0</v>
      </c>
      <c r="B1" s="1" t="s">
        <v>1</v>
      </c>
      <c r="C1" s="1" t="s">
        <v>2</v>
      </c>
      <c r="D1" s="2" t="s">
        <v>3</v>
      </c>
      <c r="E1" s="47" t="s">
        <v>424</v>
      </c>
      <c r="F1" s="47" t="s">
        <v>425</v>
      </c>
      <c r="G1" s="47" t="s">
        <v>426</v>
      </c>
      <c r="H1" s="47" t="s">
        <v>427</v>
      </c>
      <c r="I1" s="47" t="s">
        <v>428</v>
      </c>
      <c r="J1" s="47" t="s">
        <v>429</v>
      </c>
      <c r="K1" s="47" t="s">
        <v>430</v>
      </c>
      <c r="L1" s="76" t="s">
        <v>431</v>
      </c>
      <c r="M1" s="76" t="s">
        <v>432</v>
      </c>
      <c r="N1" s="1" t="s">
        <v>433</v>
      </c>
      <c r="O1" s="47" t="s">
        <v>434</v>
      </c>
      <c r="P1" s="47" t="s">
        <v>435</v>
      </c>
      <c r="Q1" s="47" t="s">
        <v>436</v>
      </c>
      <c r="R1" s="47" t="s">
        <v>437</v>
      </c>
      <c r="S1" s="76" t="s">
        <v>438</v>
      </c>
      <c r="T1" s="76" t="s">
        <v>439</v>
      </c>
      <c r="U1" s="1" t="s">
        <v>440</v>
      </c>
      <c r="V1" s="47" t="s">
        <v>441</v>
      </c>
      <c r="W1" s="47" t="s">
        <v>442</v>
      </c>
      <c r="X1" s="47" t="s">
        <v>443</v>
      </c>
      <c r="Y1" s="47" t="s">
        <v>444</v>
      </c>
      <c r="Z1" s="76" t="s">
        <v>445</v>
      </c>
      <c r="AA1" s="76" t="s">
        <v>446</v>
      </c>
      <c r="AB1" s="1" t="s">
        <v>447</v>
      </c>
      <c r="AC1" s="47" t="s">
        <v>448</v>
      </c>
      <c r="AD1" s="47" t="s">
        <v>449</v>
      </c>
      <c r="AE1" s="47" t="s">
        <v>450</v>
      </c>
      <c r="AF1" s="47" t="s">
        <v>451</v>
      </c>
      <c r="AG1" s="76" t="s">
        <v>452</v>
      </c>
      <c r="AH1" s="76" t="s">
        <v>453</v>
      </c>
    </row>
    <row r="2" spans="1:34" x14ac:dyDescent="0.2">
      <c r="A2" s="1" t="e">
        <v>#REF!</v>
      </c>
      <c r="B2" s="1" t="e">
        <v>#VALUE!</v>
      </c>
      <c r="C2" s="1" t="e">
        <v>#VALUE!</v>
      </c>
      <c r="D2" s="4" t="e">
        <v>#REF!</v>
      </c>
      <c r="E2" s="48" t="e">
        <v>#REF!</v>
      </c>
      <c r="F2" s="48" t="e">
        <v>#REF!</v>
      </c>
      <c r="G2" s="48" t="e">
        <v>#REF!</v>
      </c>
      <c r="H2" s="48" t="e">
        <v>#REF!</v>
      </c>
      <c r="I2" s="48" t="e">
        <v>#REF!</v>
      </c>
      <c r="J2" s="48" t="e">
        <v>#REF!</v>
      </c>
      <c r="K2" s="48" t="e">
        <v>#REF!</v>
      </c>
      <c r="L2" s="23" t="e">
        <v>#REF!</v>
      </c>
      <c r="M2" s="23" t="e">
        <v>#REF!</v>
      </c>
      <c r="N2" t="e">
        <v>#VALUE!</v>
      </c>
      <c r="O2" s="48" t="e">
        <v>#REF!</v>
      </c>
      <c r="P2" s="48" t="e">
        <v>#REF!</v>
      </c>
      <c r="Q2" s="48" t="e">
        <v>#REF!</v>
      </c>
      <c r="R2" s="48" t="e">
        <v>#REF!</v>
      </c>
      <c r="S2" s="23" t="e">
        <v>#REF!</v>
      </c>
      <c r="T2" s="23" t="e">
        <v>#REF!</v>
      </c>
      <c r="U2" s="1" t="e">
        <v>#VALUE!</v>
      </c>
      <c r="V2" s="48" t="e">
        <v>#REF!</v>
      </c>
      <c r="W2" s="48" t="e">
        <v>#REF!</v>
      </c>
      <c r="X2" s="48" t="e">
        <v>#REF!</v>
      </c>
      <c r="Y2" s="48" t="e">
        <v>#REF!</v>
      </c>
      <c r="Z2" s="23" t="e">
        <v>#REF!</v>
      </c>
      <c r="AA2" s="23" t="e">
        <v>#REF!</v>
      </c>
      <c r="AB2" s="1" t="e">
        <v>#VALUE!</v>
      </c>
      <c r="AC2" s="48" t="e">
        <v>#REF!</v>
      </c>
      <c r="AD2" s="48" t="e">
        <v>#REF!</v>
      </c>
      <c r="AE2" s="48" t="e">
        <v>#REF!</v>
      </c>
      <c r="AF2" s="48" t="e">
        <v>#REF!</v>
      </c>
      <c r="AG2" s="23" t="e">
        <v>#REF!</v>
      </c>
      <c r="AH2" s="23" t="e">
        <v>#REF!</v>
      </c>
    </row>
  </sheetData>
  <sheetProtection sheet="1" objects="1" scenarios="1"/>
  <phoneticPr fontId="6" type="noConversion"/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glio23"/>
  <dimension ref="A1:I2"/>
  <sheetViews>
    <sheetView showRowColHeaders="0" zoomScaleNormal="100" zoomScalePageLayoutView="60" workbookViewId="0"/>
  </sheetViews>
  <sheetFormatPr defaultColWidth="8.85546875" defaultRowHeight="12.75" x14ac:dyDescent="0.2"/>
  <cols>
    <col min="1" max="1" width="8.140625" customWidth="1"/>
    <col min="2" max="2" width="17" customWidth="1"/>
    <col min="3" max="3" width="15.42578125" customWidth="1"/>
    <col min="4" max="4" width="8.140625" customWidth="1"/>
    <col min="5" max="8" width="7.42578125" customWidth="1"/>
    <col min="9" max="9" width="3.42578125" customWidth="1"/>
  </cols>
  <sheetData>
    <row r="1" spans="1:9" s="1" customFormat="1" x14ac:dyDescent="0.2">
      <c r="A1" s="1" t="s">
        <v>0</v>
      </c>
      <c r="B1" s="1" t="s">
        <v>1</v>
      </c>
      <c r="C1" s="1" t="s">
        <v>2</v>
      </c>
      <c r="D1" s="2" t="s">
        <v>3</v>
      </c>
      <c r="E1" s="76" t="s">
        <v>454</v>
      </c>
      <c r="F1" s="76" t="s">
        <v>455</v>
      </c>
      <c r="G1" s="76" t="s">
        <v>456</v>
      </c>
      <c r="H1" s="76" t="s">
        <v>457</v>
      </c>
      <c r="I1" s="76" t="s">
        <v>458</v>
      </c>
    </row>
    <row r="2" spans="1:9" x14ac:dyDescent="0.2">
      <c r="A2" s="1" t="e">
        <v>#REF!</v>
      </c>
      <c r="B2" s="1" t="e">
        <v>#VALUE!</v>
      </c>
      <c r="C2" s="1" t="e">
        <v>#VALUE!</v>
      </c>
      <c r="D2" s="4" t="e">
        <v>#REF!</v>
      </c>
      <c r="E2" s="55">
        <f>PREREQUISITO_1_ROI!F17</f>
        <v>0</v>
      </c>
      <c r="F2" s="55">
        <f>PREREQUISITO_1_ROI!H17</f>
        <v>0</v>
      </c>
      <c r="G2" s="55">
        <f>PREREQUISITO_1_ROI!J17</f>
        <v>0</v>
      </c>
      <c r="H2" s="55">
        <f>PREREQUISITO_1_ROI!F30</f>
        <v>0</v>
      </c>
      <c r="I2" s="23">
        <f>PREREQUISITO_1_ROI!F41</f>
        <v>0</v>
      </c>
    </row>
  </sheetData>
  <sheetProtection sheet="1" objects="1" scenarios="1"/>
  <phoneticPr fontId="6" type="noConversion"/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Foglio24"/>
  <dimension ref="A1:O2"/>
  <sheetViews>
    <sheetView showRowColHeaders="0" zoomScaleNormal="100" zoomScalePageLayoutView="60" workbookViewId="0"/>
  </sheetViews>
  <sheetFormatPr defaultColWidth="8.85546875" defaultRowHeight="12.75" x14ac:dyDescent="0.2"/>
  <cols>
    <col min="1" max="1" width="8.140625" customWidth="1"/>
    <col min="2" max="2" width="17" customWidth="1"/>
    <col min="3" max="3" width="15.42578125" customWidth="1"/>
    <col min="4" max="4" width="8.140625" customWidth="1"/>
    <col min="5" max="9" width="16.85546875" customWidth="1"/>
    <col min="10" max="10" width="3.7109375" customWidth="1"/>
    <col min="11" max="11" width="4" customWidth="1"/>
    <col min="12" max="12" width="3.85546875" customWidth="1"/>
    <col min="13" max="14" width="15.85546875" customWidth="1"/>
    <col min="15" max="15" width="16.85546875" customWidth="1"/>
  </cols>
  <sheetData>
    <row r="1" spans="1:15" s="1" customFormat="1" x14ac:dyDescent="0.2">
      <c r="A1" s="1" t="s">
        <v>0</v>
      </c>
      <c r="B1" s="1" t="s">
        <v>1</v>
      </c>
      <c r="C1" s="1" t="s">
        <v>2</v>
      </c>
      <c r="D1" s="2" t="s">
        <v>3</v>
      </c>
      <c r="E1" s="47" t="s">
        <v>409</v>
      </c>
      <c r="F1" s="47" t="s">
        <v>410</v>
      </c>
      <c r="G1" s="47" t="s">
        <v>411</v>
      </c>
      <c r="H1" s="47" t="s">
        <v>412</v>
      </c>
      <c r="I1" s="47" t="s">
        <v>413</v>
      </c>
      <c r="J1" s="76" t="s">
        <v>414</v>
      </c>
      <c r="K1" s="76" t="s">
        <v>415</v>
      </c>
      <c r="L1" s="76" t="s">
        <v>416</v>
      </c>
      <c r="M1" s="47" t="s">
        <v>417</v>
      </c>
      <c r="N1" s="47" t="s">
        <v>418</v>
      </c>
      <c r="O1" s="47" t="s">
        <v>419</v>
      </c>
    </row>
    <row r="2" spans="1:15" x14ac:dyDescent="0.2">
      <c r="A2" s="1" t="e">
        <v>#NAME?</v>
      </c>
      <c r="B2" s="1" t="e">
        <v>#NAME?</v>
      </c>
      <c r="C2" s="1" t="e">
        <v>#NAME?</v>
      </c>
      <c r="D2" s="4" t="e">
        <v>#REF!</v>
      </c>
      <c r="E2" s="48">
        <v>0</v>
      </c>
      <c r="F2" s="48">
        <v>0</v>
      </c>
      <c r="G2" s="48">
        <v>0</v>
      </c>
      <c r="H2" s="48">
        <v>0</v>
      </c>
      <c r="I2" s="48">
        <v>0</v>
      </c>
      <c r="J2" s="23">
        <v>0</v>
      </c>
      <c r="K2" s="23" t="e">
        <v>#NAME?</v>
      </c>
      <c r="L2" s="23" t="e">
        <v>#NAME?</v>
      </c>
      <c r="M2" s="48">
        <v>0</v>
      </c>
      <c r="N2" s="48">
        <v>0</v>
      </c>
      <c r="O2" s="48">
        <v>0</v>
      </c>
    </row>
  </sheetData>
  <sheetProtection sheet="1" objects="1" scenarios="1"/>
  <phoneticPr fontId="6" type="noConversion"/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Foglio25"/>
  <dimension ref="A1:AH2"/>
  <sheetViews>
    <sheetView showRowColHeaders="0" zoomScaleNormal="100" zoomScalePageLayoutView="60" workbookViewId="0"/>
  </sheetViews>
  <sheetFormatPr defaultColWidth="8.85546875" defaultRowHeight="12.75" x14ac:dyDescent="0.2"/>
  <cols>
    <col min="1" max="1" width="8.140625" customWidth="1"/>
    <col min="2" max="2" width="17" customWidth="1"/>
    <col min="3" max="3" width="15.42578125" customWidth="1"/>
    <col min="4" max="4" width="8.140625" customWidth="1"/>
    <col min="5" max="5" width="16.85546875" customWidth="1"/>
    <col min="6" max="6" width="14.85546875" customWidth="1"/>
    <col min="7" max="11" width="16.85546875" customWidth="1"/>
    <col min="12" max="13" width="5.42578125" customWidth="1"/>
    <col min="14" max="14" width="5" customWidth="1"/>
    <col min="15" max="17" width="16.85546875" customWidth="1"/>
    <col min="18" max="18" width="15.85546875" customWidth="1"/>
    <col min="19" max="20" width="5.42578125" customWidth="1"/>
    <col min="21" max="21" width="5" customWidth="1"/>
    <col min="22" max="23" width="16.85546875" customWidth="1"/>
    <col min="24" max="25" width="15.85546875" customWidth="1"/>
    <col min="26" max="27" width="5.42578125" customWidth="1"/>
    <col min="28" max="28" width="5" customWidth="1"/>
    <col min="29" max="30" width="16.85546875" customWidth="1"/>
    <col min="31" max="32" width="15.85546875" customWidth="1"/>
    <col min="33" max="34" width="5.42578125" customWidth="1"/>
  </cols>
  <sheetData>
    <row r="1" spans="1:34" s="1" customFormat="1" x14ac:dyDescent="0.2">
      <c r="A1" s="1" t="s">
        <v>0</v>
      </c>
      <c r="B1" s="1" t="s">
        <v>1</v>
      </c>
      <c r="C1" s="1" t="s">
        <v>2</v>
      </c>
      <c r="D1" s="2" t="s">
        <v>3</v>
      </c>
      <c r="E1" s="47" t="s">
        <v>424</v>
      </c>
      <c r="F1" s="47" t="s">
        <v>425</v>
      </c>
      <c r="G1" s="47" t="s">
        <v>426</v>
      </c>
      <c r="H1" s="47" t="s">
        <v>427</v>
      </c>
      <c r="I1" s="47" t="s">
        <v>428</v>
      </c>
      <c r="J1" s="47" t="s">
        <v>429</v>
      </c>
      <c r="K1" s="47" t="s">
        <v>430</v>
      </c>
      <c r="L1" s="76" t="s">
        <v>431</v>
      </c>
      <c r="M1" s="76" t="s">
        <v>432</v>
      </c>
      <c r="N1" s="1" t="s">
        <v>433</v>
      </c>
      <c r="O1" s="47" t="s">
        <v>434</v>
      </c>
      <c r="P1" s="47" t="s">
        <v>435</v>
      </c>
      <c r="Q1" s="47" t="s">
        <v>436</v>
      </c>
      <c r="R1" s="47" t="s">
        <v>437</v>
      </c>
      <c r="S1" s="76" t="s">
        <v>438</v>
      </c>
      <c r="T1" s="76" t="s">
        <v>439</v>
      </c>
      <c r="U1" s="1" t="s">
        <v>440</v>
      </c>
      <c r="V1" s="47" t="s">
        <v>441</v>
      </c>
      <c r="W1" s="47" t="s">
        <v>442</v>
      </c>
      <c r="X1" s="47" t="s">
        <v>443</v>
      </c>
      <c r="Y1" s="47" t="s">
        <v>444</v>
      </c>
      <c r="Z1" s="76" t="s">
        <v>445</v>
      </c>
      <c r="AA1" s="76" t="s">
        <v>446</v>
      </c>
      <c r="AB1" s="1" t="s">
        <v>447</v>
      </c>
      <c r="AC1" s="47" t="s">
        <v>448</v>
      </c>
      <c r="AD1" s="47" t="s">
        <v>449</v>
      </c>
      <c r="AE1" s="47" t="s">
        <v>450</v>
      </c>
      <c r="AF1" s="47" t="s">
        <v>451</v>
      </c>
      <c r="AG1" s="76" t="s">
        <v>452</v>
      </c>
      <c r="AH1" s="76" t="s">
        <v>453</v>
      </c>
    </row>
    <row r="2" spans="1:34" x14ac:dyDescent="0.2">
      <c r="A2" s="1" t="e">
        <v>#REF!</v>
      </c>
      <c r="B2" s="1" t="e">
        <v>#VALUE!</v>
      </c>
      <c r="C2" s="1" t="e">
        <v>#VALUE!</v>
      </c>
      <c r="D2" s="4" t="e">
        <v>#REF!</v>
      </c>
      <c r="E2" s="48">
        <v>0</v>
      </c>
      <c r="F2" s="48">
        <v>0</v>
      </c>
      <c r="G2" s="48">
        <v>0</v>
      </c>
      <c r="H2" s="48">
        <v>0</v>
      </c>
      <c r="I2" s="48">
        <v>0</v>
      </c>
      <c r="J2" s="48">
        <v>0</v>
      </c>
      <c r="K2" s="48">
        <v>0</v>
      </c>
      <c r="L2" s="23" t="e">
        <v>#REF!</v>
      </c>
      <c r="M2" s="23" t="e">
        <v>#REF!</v>
      </c>
      <c r="N2" t="e">
        <v>#VALUE!</v>
      </c>
      <c r="O2" s="48">
        <v>0</v>
      </c>
      <c r="P2" s="48">
        <v>0</v>
      </c>
      <c r="Q2" s="48">
        <v>0</v>
      </c>
      <c r="R2" s="48">
        <v>0</v>
      </c>
      <c r="S2" s="23" t="e">
        <v>#REF!</v>
      </c>
      <c r="T2" s="23" t="e">
        <v>#REF!</v>
      </c>
      <c r="U2" s="1" t="e">
        <v>#VALUE!</v>
      </c>
      <c r="V2" s="48">
        <v>0</v>
      </c>
      <c r="W2" s="48">
        <v>0</v>
      </c>
      <c r="X2" s="48">
        <v>0</v>
      </c>
      <c r="Y2" s="48">
        <v>0</v>
      </c>
      <c r="Z2" s="23" t="e">
        <v>#REF!</v>
      </c>
      <c r="AA2" s="23" t="e">
        <v>#REF!</v>
      </c>
      <c r="AB2" s="1" t="e">
        <v>#VALUE!</v>
      </c>
      <c r="AC2" s="48">
        <v>0</v>
      </c>
      <c r="AD2" s="48">
        <v>0</v>
      </c>
      <c r="AE2" s="48">
        <v>0</v>
      </c>
      <c r="AF2" s="48">
        <v>0</v>
      </c>
      <c r="AG2" s="23" t="e">
        <v>#REF!</v>
      </c>
      <c r="AH2" s="23" t="e">
        <v>#REF!</v>
      </c>
    </row>
  </sheetData>
  <sheetProtection sheet="1" objects="1" scenarios="1"/>
  <phoneticPr fontId="6" type="noConversion"/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Foglio26"/>
  <dimension ref="A1:V2"/>
  <sheetViews>
    <sheetView showRowColHeaders="0" zoomScaleNormal="100" zoomScalePageLayoutView="60" workbookViewId="0"/>
  </sheetViews>
  <sheetFormatPr defaultColWidth="8.85546875" defaultRowHeight="12.75" x14ac:dyDescent="0.2"/>
  <cols>
    <col min="2" max="2" width="17" customWidth="1"/>
    <col min="3" max="3" width="17.28515625" customWidth="1"/>
    <col min="4" max="4" width="8.140625" customWidth="1"/>
    <col min="5" max="6" width="14.28515625" customWidth="1"/>
    <col min="7" max="10" width="2.28515625" customWidth="1"/>
    <col min="11" max="11" width="8.140625" customWidth="1"/>
    <col min="12" max="12" width="18.85546875" customWidth="1"/>
    <col min="13" max="13" width="2.28515625" customWidth="1"/>
    <col min="14" max="14" width="8.140625" customWidth="1"/>
    <col min="15" max="18" width="2.28515625" customWidth="1"/>
    <col min="19" max="22" width="3" customWidth="1"/>
  </cols>
  <sheetData>
    <row r="1" spans="1:22" s="1" customFormat="1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459</v>
      </c>
      <c r="F1" s="1" t="s">
        <v>460</v>
      </c>
      <c r="G1" s="1" t="s">
        <v>202</v>
      </c>
      <c r="H1" s="1" t="s">
        <v>213</v>
      </c>
      <c r="I1" s="1" t="s">
        <v>214</v>
      </c>
      <c r="J1" s="1" t="s">
        <v>215</v>
      </c>
      <c r="K1" s="2" t="s">
        <v>461</v>
      </c>
      <c r="L1" s="2" t="s">
        <v>462</v>
      </c>
      <c r="M1" s="1" t="s">
        <v>463</v>
      </c>
      <c r="N1" s="2" t="s">
        <v>464</v>
      </c>
      <c r="O1" s="1" t="s">
        <v>465</v>
      </c>
      <c r="P1" s="1" t="s">
        <v>466</v>
      </c>
      <c r="Q1" s="1" t="s">
        <v>467</v>
      </c>
      <c r="R1" s="1" t="s">
        <v>468</v>
      </c>
      <c r="S1" s="1" t="s">
        <v>469</v>
      </c>
      <c r="T1" s="1" t="s">
        <v>470</v>
      </c>
      <c r="U1" s="1" t="s">
        <v>471</v>
      </c>
      <c r="V1" s="1" t="s">
        <v>472</v>
      </c>
    </row>
    <row r="2" spans="1:22" x14ac:dyDescent="0.2">
      <c r="A2" s="1" t="e">
        <v>#REF!</v>
      </c>
      <c r="B2" s="1" t="e">
        <v>#VALUE!</v>
      </c>
      <c r="C2" s="1" t="e">
        <v>#VALUE!</v>
      </c>
      <c r="D2" s="4" t="e">
        <v>#REF!</v>
      </c>
      <c r="E2" s="1" t="s">
        <v>473</v>
      </c>
      <c r="F2" s="1" t="s">
        <v>473</v>
      </c>
      <c r="G2" s="1" t="s">
        <v>473</v>
      </c>
      <c r="H2" s="1" t="s">
        <v>473</v>
      </c>
      <c r="I2" s="1" t="s">
        <v>473</v>
      </c>
      <c r="J2" s="1" t="s">
        <v>473</v>
      </c>
      <c r="K2" s="4">
        <v>36524</v>
      </c>
      <c r="L2" s="4">
        <v>36524</v>
      </c>
      <c r="M2" s="1" t="s">
        <v>473</v>
      </c>
      <c r="N2" s="4">
        <v>36524</v>
      </c>
      <c r="O2" s="1" t="s">
        <v>473</v>
      </c>
      <c r="P2" s="1" t="s">
        <v>473</v>
      </c>
      <c r="Q2" s="1" t="s">
        <v>473</v>
      </c>
      <c r="R2" s="1" t="s">
        <v>473</v>
      </c>
      <c r="S2" s="1" t="s">
        <v>473</v>
      </c>
      <c r="T2" s="1" t="s">
        <v>473</v>
      </c>
      <c r="U2" s="1" t="s">
        <v>473</v>
      </c>
      <c r="V2" s="1" t="s">
        <v>473</v>
      </c>
    </row>
  </sheetData>
  <sheetProtection sheet="1" objects="1" scenarios="1"/>
  <phoneticPr fontId="6" type="noConversion"/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Foglio27"/>
  <dimension ref="A1:L2"/>
  <sheetViews>
    <sheetView showRowColHeaders="0" zoomScaleNormal="100" zoomScalePageLayoutView="60" workbookViewId="0"/>
  </sheetViews>
  <sheetFormatPr defaultColWidth="8.85546875" defaultRowHeight="12.75" x14ac:dyDescent="0.2"/>
  <cols>
    <col min="2" max="2" width="18.7109375" customWidth="1"/>
    <col min="3" max="3" width="12.42578125" customWidth="1"/>
    <col min="4" max="4" width="8.140625" customWidth="1"/>
    <col min="5" max="5" width="11" customWidth="1"/>
    <col min="6" max="6" width="12.28515625" customWidth="1"/>
    <col min="7" max="7" width="22.7109375" customWidth="1"/>
    <col min="8" max="8" width="26.85546875" customWidth="1"/>
    <col min="9" max="9" width="50.42578125" customWidth="1"/>
    <col min="10" max="10" width="56.7109375" customWidth="1"/>
    <col min="12" max="12" width="32.85546875" customWidth="1"/>
  </cols>
  <sheetData>
    <row r="1" spans="1:12" s="1" customFormat="1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474</v>
      </c>
      <c r="F1" s="1" t="s">
        <v>475</v>
      </c>
      <c r="G1" s="1" t="s">
        <v>476</v>
      </c>
      <c r="H1" s="2" t="s">
        <v>477</v>
      </c>
      <c r="I1" s="2" t="s">
        <v>478</v>
      </c>
      <c r="J1" s="76" t="s">
        <v>479</v>
      </c>
      <c r="K1" s="1" t="s">
        <v>480</v>
      </c>
      <c r="L1" s="2" t="s">
        <v>481</v>
      </c>
    </row>
    <row r="2" spans="1:12" x14ac:dyDescent="0.2">
      <c r="A2" s="1" t="e">
        <v>#REF!</v>
      </c>
      <c r="B2" s="1" t="e">
        <v>#VALUE!</v>
      </c>
      <c r="C2" s="1" t="e">
        <v>#VALUE!</v>
      </c>
      <c r="D2" s="4" t="e">
        <v>#REF!</v>
      </c>
      <c r="E2" s="1" t="s">
        <v>473</v>
      </c>
      <c r="F2" s="1" t="s">
        <v>482</v>
      </c>
      <c r="G2" s="1" t="s">
        <v>473</v>
      </c>
      <c r="H2" s="4">
        <v>36524</v>
      </c>
      <c r="I2" s="4">
        <v>37002</v>
      </c>
      <c r="J2" s="1" t="s">
        <v>473</v>
      </c>
      <c r="K2" s="1" t="s">
        <v>473</v>
      </c>
      <c r="L2" s="4">
        <v>36524</v>
      </c>
    </row>
  </sheetData>
  <sheetProtection sheet="1" objects="1" scenarios="1"/>
  <phoneticPr fontId="6" type="noConversion"/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Foglio28"/>
  <dimension ref="A1:V2"/>
  <sheetViews>
    <sheetView showRowColHeaders="0" zoomScaleNormal="100" zoomScalePageLayoutView="60" workbookViewId="0"/>
  </sheetViews>
  <sheetFormatPr defaultColWidth="8.85546875" defaultRowHeight="12.75" x14ac:dyDescent="0.2"/>
  <cols>
    <col min="1" max="1" width="8.140625" customWidth="1"/>
    <col min="2" max="2" width="17" customWidth="1"/>
    <col min="3" max="3" width="17.85546875" customWidth="1"/>
    <col min="4" max="4" width="8.140625" customWidth="1"/>
    <col min="5" max="5" width="24.42578125" customWidth="1"/>
    <col min="6" max="6" width="31" customWidth="1"/>
    <col min="7" max="7" width="23" customWidth="1"/>
    <col min="8" max="8" width="30.42578125" customWidth="1"/>
    <col min="9" max="9" width="15.7109375" customWidth="1"/>
    <col min="10" max="10" width="15.42578125" customWidth="1"/>
    <col min="11" max="11" width="39.42578125" customWidth="1"/>
    <col min="12" max="12" width="21.85546875" customWidth="1"/>
    <col min="13" max="13" width="21" customWidth="1"/>
    <col min="14" max="14" width="22" customWidth="1"/>
    <col min="15" max="15" width="42" customWidth="1"/>
    <col min="16" max="16" width="14.28515625" customWidth="1"/>
    <col min="17" max="17" width="30.140625" customWidth="1"/>
    <col min="18" max="18" width="34.85546875" customWidth="1"/>
    <col min="19" max="19" width="40.28515625" customWidth="1"/>
    <col min="20" max="20" width="38.42578125" customWidth="1"/>
    <col min="21" max="21" width="35.28515625" customWidth="1"/>
    <col min="22" max="22" width="25.42578125" customWidth="1"/>
  </cols>
  <sheetData>
    <row r="1" spans="1:22" s="1" customFormat="1" x14ac:dyDescent="0.2">
      <c r="A1" s="1" t="s">
        <v>0</v>
      </c>
      <c r="B1" s="1" t="s">
        <v>1</v>
      </c>
      <c r="C1" s="1" t="s">
        <v>2</v>
      </c>
      <c r="D1" s="2" t="s">
        <v>3</v>
      </c>
      <c r="E1" s="76" t="s">
        <v>483</v>
      </c>
      <c r="F1" s="76" t="s">
        <v>484</v>
      </c>
      <c r="G1" s="76" t="s">
        <v>485</v>
      </c>
      <c r="H1" s="76" t="s">
        <v>486</v>
      </c>
      <c r="I1" s="76" t="s">
        <v>487</v>
      </c>
      <c r="J1" s="76" t="s">
        <v>488</v>
      </c>
      <c r="K1" s="76" t="s">
        <v>489</v>
      </c>
      <c r="L1" s="76" t="s">
        <v>490</v>
      </c>
      <c r="M1" s="76" t="s">
        <v>491</v>
      </c>
      <c r="N1" s="76" t="s">
        <v>492</v>
      </c>
      <c r="O1" s="76" t="s">
        <v>493</v>
      </c>
      <c r="P1" s="76" t="s">
        <v>494</v>
      </c>
      <c r="Q1" s="76" t="s">
        <v>495</v>
      </c>
      <c r="R1" s="76" t="s">
        <v>496</v>
      </c>
      <c r="S1" s="76" t="s">
        <v>497</v>
      </c>
      <c r="T1" s="76" t="s">
        <v>498</v>
      </c>
      <c r="U1" s="76" t="s">
        <v>499</v>
      </c>
      <c r="V1" s="1" t="s">
        <v>500</v>
      </c>
    </row>
    <row r="2" spans="1:22" x14ac:dyDescent="0.2">
      <c r="A2" s="1" t="e">
        <v>#REF!</v>
      </c>
      <c r="B2" s="1" t="e">
        <v>#VALUE!</v>
      </c>
      <c r="C2" s="1" t="e">
        <v>#VALUE!</v>
      </c>
      <c r="D2" s="4" t="e">
        <v>#REF!</v>
      </c>
      <c r="E2" s="23">
        <v>0</v>
      </c>
      <c r="F2" s="23">
        <v>0</v>
      </c>
      <c r="G2" s="23">
        <v>0</v>
      </c>
      <c r="H2" s="23">
        <v>0</v>
      </c>
      <c r="I2" s="23">
        <v>0</v>
      </c>
      <c r="J2" s="23">
        <v>0</v>
      </c>
      <c r="K2" s="23">
        <v>0</v>
      </c>
      <c r="L2" s="23">
        <v>0</v>
      </c>
      <c r="M2" s="23">
        <v>0</v>
      </c>
      <c r="N2" s="23">
        <v>0</v>
      </c>
      <c r="O2" s="23">
        <v>0</v>
      </c>
      <c r="P2" s="23">
        <v>0</v>
      </c>
      <c r="Q2" s="23" t="e">
        <v>#VALUE!</v>
      </c>
      <c r="R2" s="23" t="e">
        <v>#NAME?</v>
      </c>
      <c r="S2" s="23">
        <v>2</v>
      </c>
      <c r="T2" s="23" t="e">
        <v>#NAME?</v>
      </c>
      <c r="U2" s="23" t="e">
        <v>#NAME?</v>
      </c>
      <c r="V2" s="1" t="s">
        <v>473</v>
      </c>
    </row>
  </sheetData>
  <sheetProtection sheet="1" objects="1" scenarios="1"/>
  <phoneticPr fontId="6" type="noConversion"/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/>
  <dimension ref="B1:M94"/>
  <sheetViews>
    <sheetView showRowColHeaders="0" topLeftCell="A24" zoomScale="107" zoomScaleNormal="107" workbookViewId="0">
      <selection activeCell="E34" sqref="E34"/>
    </sheetView>
  </sheetViews>
  <sheetFormatPr defaultColWidth="0" defaultRowHeight="12.75" x14ac:dyDescent="0.2"/>
  <cols>
    <col min="1" max="1" width="1.140625" customWidth="1"/>
    <col min="2" max="2" width="1.28515625" customWidth="1"/>
    <col min="3" max="3" width="7" style="1" customWidth="1"/>
    <col min="4" max="4" width="19.140625" customWidth="1"/>
    <col min="5" max="5" width="27.85546875" customWidth="1"/>
    <col min="6" max="6" width="2" customWidth="1"/>
    <col min="7" max="7" width="24.7109375" customWidth="1"/>
    <col min="8" max="8" width="2.42578125" customWidth="1"/>
    <col min="9" max="9" width="24.28515625" customWidth="1"/>
    <col min="10" max="10" width="2.140625" customWidth="1"/>
    <col min="11" max="11" width="24.42578125" customWidth="1"/>
    <col min="12" max="12" width="2.140625" customWidth="1"/>
    <col min="13" max="14" width="1.140625" customWidth="1"/>
  </cols>
  <sheetData>
    <row r="1" spans="2:13" ht="4.5" customHeight="1" x14ac:dyDescent="0.2"/>
    <row r="2" spans="2:13" ht="6" customHeight="1" x14ac:dyDescent="0.2">
      <c r="B2" s="6"/>
      <c r="C2" s="7"/>
      <c r="D2" s="8"/>
      <c r="E2" s="8"/>
      <c r="F2" s="8"/>
      <c r="G2" s="8"/>
      <c r="H2" s="8"/>
      <c r="I2" s="6"/>
      <c r="J2" s="8"/>
      <c r="K2" s="8"/>
      <c r="L2" s="8"/>
      <c r="M2" s="9"/>
    </row>
    <row r="3" spans="2:13" x14ac:dyDescent="0.2">
      <c r="B3" s="10"/>
      <c r="C3"/>
      <c r="D3" s="11" t="s">
        <v>14</v>
      </c>
      <c r="E3" s="259" t="s">
        <v>553</v>
      </c>
      <c r="F3" s="259"/>
      <c r="G3" s="259"/>
      <c r="I3" s="12" t="s">
        <v>15</v>
      </c>
      <c r="K3" s="258" t="str">
        <f>'1.1 CONTO ECONOMICO ANTE'!$K$3</f>
        <v>DITTA</v>
      </c>
      <c r="L3" s="258"/>
      <c r="M3" s="14"/>
    </row>
    <row r="4" spans="2:13" x14ac:dyDescent="0.2">
      <c r="B4" s="10"/>
      <c r="C4"/>
      <c r="D4" s="11" t="s">
        <v>17</v>
      </c>
      <c r="E4" s="259" t="s">
        <v>18</v>
      </c>
      <c r="F4" s="259"/>
      <c r="G4" s="259"/>
      <c r="I4" s="12"/>
      <c r="K4" s="261">
        <f>'1.1 CONTO ECONOMICO ANTE'!$K$4</f>
        <v>0</v>
      </c>
      <c r="L4" s="261"/>
      <c r="M4" s="14"/>
    </row>
    <row r="5" spans="2:13" x14ac:dyDescent="0.2">
      <c r="B5" s="10"/>
      <c r="E5" s="16"/>
      <c r="I5" s="12" t="s">
        <v>19</v>
      </c>
      <c r="K5" s="262" t="str">
        <f>'1.1 CONTO ECONOMICO ANTE'!$K$5</f>
        <v>421</v>
      </c>
      <c r="L5" s="262"/>
      <c r="M5" s="14"/>
    </row>
    <row r="6" spans="2:13" ht="5.25" customHeight="1" x14ac:dyDescent="0.2">
      <c r="B6" s="17"/>
      <c r="C6" s="18"/>
      <c r="D6" s="19"/>
      <c r="E6" s="20"/>
      <c r="F6" s="19"/>
      <c r="G6" s="19"/>
      <c r="H6" s="21"/>
      <c r="I6" s="12"/>
      <c r="K6" s="22"/>
      <c r="L6" s="22"/>
      <c r="M6" s="14"/>
    </row>
    <row r="7" spans="2:13" ht="4.5" customHeight="1" x14ac:dyDescent="0.2">
      <c r="B7" s="10"/>
      <c r="E7" s="16"/>
      <c r="I7" s="12"/>
      <c r="K7" s="22"/>
      <c r="L7" s="22"/>
      <c r="M7" s="14"/>
    </row>
    <row r="8" spans="2:13" x14ac:dyDescent="0.2">
      <c r="B8" s="10"/>
      <c r="C8" s="16" t="s">
        <v>20</v>
      </c>
      <c r="E8" s="16"/>
      <c r="I8" s="10"/>
      <c r="J8" s="16"/>
      <c r="M8" s="14"/>
    </row>
    <row r="9" spans="2:13" ht="3" customHeight="1" x14ac:dyDescent="0.2">
      <c r="B9" s="17"/>
      <c r="C9" s="18"/>
      <c r="D9" s="19"/>
      <c r="E9" s="20"/>
      <c r="F9" s="19"/>
      <c r="G9" s="19"/>
      <c r="H9" s="19"/>
      <c r="I9" s="17"/>
      <c r="J9" s="20"/>
      <c r="K9" s="19"/>
      <c r="L9" s="19"/>
      <c r="M9" s="21"/>
    </row>
    <row r="10" spans="2:13" ht="15" customHeight="1" x14ac:dyDescent="0.2">
      <c r="B10" s="10"/>
      <c r="I10" s="16"/>
      <c r="J10" s="16"/>
      <c r="K10" s="16"/>
      <c r="M10" s="14"/>
    </row>
    <row r="11" spans="2:13" ht="12.75" customHeight="1" x14ac:dyDescent="0.2">
      <c r="B11" s="10"/>
      <c r="G11" s="22" t="s">
        <v>82</v>
      </c>
      <c r="I11" s="22" t="s">
        <v>83</v>
      </c>
      <c r="K11" s="22" t="s">
        <v>84</v>
      </c>
      <c r="M11" s="14"/>
    </row>
    <row r="12" spans="2:13" x14ac:dyDescent="0.2">
      <c r="B12" s="10"/>
      <c r="C12" t="s">
        <v>85</v>
      </c>
      <c r="D12" s="16" t="s">
        <v>25</v>
      </c>
      <c r="F12" s="24"/>
      <c r="G12" s="13"/>
      <c r="H12" s="24"/>
      <c r="I12" s="13"/>
      <c r="J12" s="24"/>
      <c r="K12" s="13"/>
      <c r="M12" s="14"/>
    </row>
    <row r="13" spans="2:13" ht="11.25" customHeight="1" x14ac:dyDescent="0.2">
      <c r="B13" s="10"/>
      <c r="C13"/>
      <c r="M13" s="14"/>
    </row>
    <row r="14" spans="2:13" x14ac:dyDescent="0.2">
      <c r="B14" s="10"/>
      <c r="C14" t="s">
        <v>86</v>
      </c>
      <c r="D14" t="s">
        <v>27</v>
      </c>
      <c r="G14" s="25"/>
      <c r="H14" s="26"/>
      <c r="I14" s="25"/>
      <c r="J14" s="26"/>
      <c r="K14" s="25"/>
      <c r="M14" s="14"/>
    </row>
    <row r="15" spans="2:13" ht="6.75" customHeight="1" x14ac:dyDescent="0.2">
      <c r="B15" s="10"/>
      <c r="C15"/>
      <c r="G15" s="26"/>
      <c r="H15" s="26"/>
      <c r="I15" s="26"/>
      <c r="J15" s="26"/>
      <c r="K15" s="26"/>
      <c r="M15" s="14"/>
    </row>
    <row r="16" spans="2:13" x14ac:dyDescent="0.2">
      <c r="B16" s="10"/>
      <c r="C16" t="s">
        <v>87</v>
      </c>
      <c r="D16" t="s">
        <v>29</v>
      </c>
      <c r="G16" s="25"/>
      <c r="H16" s="26"/>
      <c r="I16" s="25"/>
      <c r="J16" s="26"/>
      <c r="K16" s="25"/>
      <c r="M16" s="14"/>
    </row>
    <row r="17" spans="2:13" ht="6" customHeight="1" x14ac:dyDescent="0.2">
      <c r="B17" s="10"/>
      <c r="C17"/>
      <c r="G17" s="26"/>
      <c r="H17" s="26"/>
      <c r="I17" s="26"/>
      <c r="J17" s="26"/>
      <c r="K17" s="26"/>
      <c r="M17" s="14"/>
    </row>
    <row r="18" spans="2:13" x14ac:dyDescent="0.2">
      <c r="B18" s="10"/>
      <c r="C18" t="s">
        <v>88</v>
      </c>
      <c r="D18" t="s">
        <v>31</v>
      </c>
      <c r="G18" s="25"/>
      <c r="H18" s="26"/>
      <c r="I18" s="25"/>
      <c r="J18" s="26"/>
      <c r="K18" s="25"/>
      <c r="M18" s="14"/>
    </row>
    <row r="19" spans="2:13" ht="6" customHeight="1" x14ac:dyDescent="0.2">
      <c r="B19" s="10"/>
      <c r="C19"/>
      <c r="G19" s="26"/>
      <c r="H19" s="26"/>
      <c r="I19" s="26"/>
      <c r="J19" s="26"/>
      <c r="K19" s="26"/>
      <c r="M19" s="14"/>
    </row>
    <row r="20" spans="2:13" x14ac:dyDescent="0.2">
      <c r="B20" s="10"/>
      <c r="C20" t="s">
        <v>89</v>
      </c>
      <c r="D20" t="s">
        <v>33</v>
      </c>
      <c r="G20" s="27"/>
      <c r="H20" s="26"/>
      <c r="I20" s="27"/>
      <c r="J20" s="26"/>
      <c r="K20" s="27"/>
      <c r="M20" s="14"/>
    </row>
    <row r="21" spans="2:13" ht="6" customHeight="1" x14ac:dyDescent="0.2">
      <c r="B21" s="10"/>
      <c r="C21"/>
      <c r="G21" s="26"/>
      <c r="H21" s="26"/>
      <c r="I21" s="26"/>
      <c r="J21" s="26"/>
      <c r="K21" s="26"/>
      <c r="M21" s="14"/>
    </row>
    <row r="22" spans="2:13" x14ac:dyDescent="0.2">
      <c r="B22" s="10"/>
      <c r="C22" t="s">
        <v>90</v>
      </c>
      <c r="D22" t="s">
        <v>35</v>
      </c>
      <c r="E22" s="28"/>
      <c r="F22" s="28"/>
      <c r="G22" s="25"/>
      <c r="H22" s="26"/>
      <c r="I22" s="25"/>
      <c r="J22" s="26"/>
      <c r="K22" s="25"/>
      <c r="M22" s="14"/>
    </row>
    <row r="23" spans="2:13" ht="9" customHeight="1" x14ac:dyDescent="0.2">
      <c r="B23" s="10"/>
      <c r="C23"/>
      <c r="E23" s="28"/>
      <c r="F23" s="28"/>
      <c r="G23" s="29"/>
      <c r="H23" s="29"/>
      <c r="I23" s="29"/>
      <c r="J23" s="29"/>
      <c r="K23" s="29"/>
      <c r="M23" s="14"/>
    </row>
    <row r="24" spans="2:13" x14ac:dyDescent="0.2">
      <c r="B24" s="10"/>
      <c r="C24" t="s">
        <v>91</v>
      </c>
      <c r="D24" s="16" t="s">
        <v>37</v>
      </c>
      <c r="E24" s="16"/>
      <c r="F24" s="16"/>
      <c r="G24" s="30">
        <f>+G14+G16+G18+G20+G22</f>
        <v>0</v>
      </c>
      <c r="H24" s="31"/>
      <c r="I24" s="30">
        <f>+I14+I16+I18+I20+I22</f>
        <v>0</v>
      </c>
      <c r="J24" s="31"/>
      <c r="K24" s="30">
        <f>+K14+K16+K18+K20+K22</f>
        <v>0</v>
      </c>
      <c r="M24" s="14"/>
    </row>
    <row r="25" spans="2:13" ht="8.25" customHeight="1" x14ac:dyDescent="0.2">
      <c r="B25" s="10"/>
      <c r="C25"/>
      <c r="G25" s="29"/>
      <c r="H25" s="29"/>
      <c r="I25" s="29"/>
      <c r="J25" s="29"/>
      <c r="K25" s="29"/>
      <c r="M25" s="14"/>
    </row>
    <row r="26" spans="2:13" x14ac:dyDescent="0.2">
      <c r="B26" s="10"/>
      <c r="C26" t="s">
        <v>92</v>
      </c>
      <c r="D26" t="s">
        <v>39</v>
      </c>
      <c r="G26" s="25"/>
      <c r="H26" s="26"/>
      <c r="I26" s="25"/>
      <c r="J26" s="26"/>
      <c r="K26" s="25"/>
      <c r="M26" s="14"/>
    </row>
    <row r="27" spans="2:13" ht="6" customHeight="1" x14ac:dyDescent="0.2">
      <c r="B27" s="10"/>
      <c r="C27"/>
      <c r="G27" s="26"/>
      <c r="H27" s="26"/>
      <c r="I27" s="26"/>
      <c r="J27" s="26"/>
      <c r="K27" s="26"/>
      <c r="M27" s="14"/>
    </row>
    <row r="28" spans="2:13" x14ac:dyDescent="0.2">
      <c r="B28" s="10"/>
      <c r="C28" t="s">
        <v>93</v>
      </c>
      <c r="D28" t="s">
        <v>41</v>
      </c>
      <c r="G28" s="25"/>
      <c r="H28" s="26"/>
      <c r="I28" s="25"/>
      <c r="J28" s="26"/>
      <c r="K28" s="25"/>
      <c r="M28" s="14"/>
    </row>
    <row r="29" spans="2:13" ht="6" customHeight="1" x14ac:dyDescent="0.2">
      <c r="B29" s="10"/>
      <c r="C29"/>
      <c r="G29" s="26"/>
      <c r="H29" s="26"/>
      <c r="I29" s="26"/>
      <c r="J29" s="26"/>
      <c r="K29" s="26"/>
      <c r="M29" s="14"/>
    </row>
    <row r="30" spans="2:13" x14ac:dyDescent="0.2">
      <c r="B30" s="10"/>
      <c r="C30" t="s">
        <v>94</v>
      </c>
      <c r="D30" t="s">
        <v>43</v>
      </c>
      <c r="G30" s="25"/>
      <c r="H30" s="26"/>
      <c r="I30" s="25"/>
      <c r="J30" s="26"/>
      <c r="K30" s="25"/>
      <c r="M30" s="14"/>
    </row>
    <row r="31" spans="2:13" ht="6" customHeight="1" x14ac:dyDescent="0.2">
      <c r="B31" s="10"/>
      <c r="C31"/>
      <c r="G31" s="26"/>
      <c r="H31" s="26"/>
      <c r="I31" s="26"/>
      <c r="J31" s="26"/>
      <c r="K31" s="26"/>
      <c r="M31" s="14"/>
    </row>
    <row r="32" spans="2:13" x14ac:dyDescent="0.2">
      <c r="B32" s="10"/>
      <c r="C32" t="s">
        <v>95</v>
      </c>
      <c r="D32" t="s">
        <v>45</v>
      </c>
      <c r="G32" s="25"/>
      <c r="H32" s="26"/>
      <c r="I32" s="25"/>
      <c r="J32" s="26"/>
      <c r="K32" s="25"/>
      <c r="M32" s="14"/>
    </row>
    <row r="33" spans="2:13" ht="7.5" customHeight="1" x14ac:dyDescent="0.2">
      <c r="B33" s="10"/>
      <c r="C33"/>
      <c r="G33" s="29"/>
      <c r="H33" s="29"/>
      <c r="I33" s="29"/>
      <c r="J33" s="29"/>
      <c r="K33" s="29"/>
      <c r="M33" s="14"/>
    </row>
    <row r="34" spans="2:13" x14ac:dyDescent="0.2">
      <c r="B34" s="10"/>
      <c r="C34" t="s">
        <v>96</v>
      </c>
      <c r="D34" s="16" t="s">
        <v>97</v>
      </c>
      <c r="E34" s="16"/>
      <c r="F34" s="16"/>
      <c r="G34" s="30">
        <f>+G24-G26-G28-G30-G32</f>
        <v>0</v>
      </c>
      <c r="H34" s="31"/>
      <c r="I34" s="30">
        <f>+I24-I26-I28-I30-I32</f>
        <v>0</v>
      </c>
      <c r="J34" s="31"/>
      <c r="K34" s="30">
        <f>+K24-K26-K28-K30-K32</f>
        <v>0</v>
      </c>
      <c r="M34" s="14"/>
    </row>
    <row r="35" spans="2:13" ht="6.75" customHeight="1" x14ac:dyDescent="0.2">
      <c r="B35" s="10"/>
      <c r="C35"/>
      <c r="G35" s="29"/>
      <c r="H35" s="29"/>
      <c r="I35" s="29"/>
      <c r="J35" s="29"/>
      <c r="K35" s="29"/>
      <c r="M35" s="14"/>
    </row>
    <row r="36" spans="2:13" x14ac:dyDescent="0.2">
      <c r="B36" s="10"/>
      <c r="C36" t="s">
        <v>98</v>
      </c>
      <c r="D36" t="s">
        <v>49</v>
      </c>
      <c r="G36" s="25"/>
      <c r="H36" s="26"/>
      <c r="I36" s="25"/>
      <c r="J36" s="26"/>
      <c r="K36" s="25"/>
      <c r="M36" s="14"/>
    </row>
    <row r="37" spans="2:13" ht="6.75" customHeight="1" x14ac:dyDescent="0.2">
      <c r="B37" s="10"/>
      <c r="C37"/>
      <c r="G37" s="29"/>
      <c r="H37" s="29"/>
      <c r="I37" s="29"/>
      <c r="J37" s="29"/>
      <c r="K37" s="29"/>
      <c r="M37" s="14"/>
    </row>
    <row r="38" spans="2:13" x14ac:dyDescent="0.2">
      <c r="B38" s="10"/>
      <c r="C38" t="s">
        <v>99</v>
      </c>
      <c r="D38" s="16" t="s">
        <v>51</v>
      </c>
      <c r="E38" s="16"/>
      <c r="F38" s="16"/>
      <c r="G38" s="30">
        <f>+G34-G36</f>
        <v>0</v>
      </c>
      <c r="H38" s="31"/>
      <c r="I38" s="30">
        <f>+I34-I36</f>
        <v>0</v>
      </c>
      <c r="J38" s="31"/>
      <c r="K38" s="30">
        <f>+K34-K36</f>
        <v>0</v>
      </c>
      <c r="M38" s="14"/>
    </row>
    <row r="39" spans="2:13" ht="8.25" customHeight="1" x14ac:dyDescent="0.2">
      <c r="B39" s="10"/>
      <c r="C39"/>
      <c r="G39" s="29"/>
      <c r="H39" s="29"/>
      <c r="I39" s="29"/>
      <c r="J39" s="29"/>
      <c r="K39" s="29"/>
      <c r="M39" s="14"/>
    </row>
    <row r="40" spans="2:13" x14ac:dyDescent="0.2">
      <c r="B40" s="10"/>
      <c r="C40" t="s">
        <v>100</v>
      </c>
      <c r="D40" t="s">
        <v>53</v>
      </c>
      <c r="G40" s="25"/>
      <c r="H40" s="26"/>
      <c r="I40" s="25"/>
      <c r="J40" s="26"/>
      <c r="K40" s="25"/>
      <c r="M40" s="14"/>
    </row>
    <row r="41" spans="2:13" ht="4.5" customHeight="1" x14ac:dyDescent="0.2">
      <c r="B41" s="10"/>
      <c r="C41"/>
      <c r="G41" s="26"/>
      <c r="H41" s="26"/>
      <c r="I41" s="26"/>
      <c r="J41" s="26"/>
      <c r="K41" s="26"/>
      <c r="M41" s="14"/>
    </row>
    <row r="42" spans="2:13" x14ac:dyDescent="0.2">
      <c r="B42" s="10"/>
      <c r="C42" t="s">
        <v>101</v>
      </c>
      <c r="D42" t="s">
        <v>55</v>
      </c>
      <c r="E42" s="28"/>
      <c r="F42" s="28"/>
      <c r="G42" s="25"/>
      <c r="H42" s="26"/>
      <c r="I42" s="25"/>
      <c r="J42" s="26"/>
      <c r="K42" s="25"/>
      <c r="M42" s="14"/>
    </row>
    <row r="43" spans="2:13" ht="5.25" customHeight="1" x14ac:dyDescent="0.2">
      <c r="B43" s="10"/>
      <c r="C43"/>
      <c r="D43" s="1"/>
      <c r="E43" s="28"/>
      <c r="F43" s="28"/>
      <c r="G43" s="26"/>
      <c r="H43" s="26"/>
      <c r="I43" s="26"/>
      <c r="J43" s="26"/>
      <c r="K43" s="26"/>
      <c r="M43" s="14"/>
    </row>
    <row r="44" spans="2:13" x14ac:dyDescent="0.2">
      <c r="B44" s="10"/>
      <c r="C44" t="s">
        <v>102</v>
      </c>
      <c r="D44" t="s">
        <v>57</v>
      </c>
      <c r="G44" s="25"/>
      <c r="H44" s="26"/>
      <c r="I44" s="25"/>
      <c r="J44" s="26"/>
      <c r="K44" s="25"/>
      <c r="M44" s="14"/>
    </row>
    <row r="45" spans="2:13" ht="3.75" customHeight="1" x14ac:dyDescent="0.2">
      <c r="B45" s="10"/>
      <c r="C45"/>
      <c r="G45" s="26"/>
      <c r="H45" s="26"/>
      <c r="I45" s="26"/>
      <c r="J45" s="26"/>
      <c r="K45" s="26"/>
      <c r="M45" s="14"/>
    </row>
    <row r="46" spans="2:13" x14ac:dyDescent="0.2">
      <c r="B46" s="10"/>
      <c r="C46" t="s">
        <v>103</v>
      </c>
      <c r="D46" t="s">
        <v>59</v>
      </c>
      <c r="G46" s="25"/>
      <c r="H46" s="26"/>
      <c r="I46" s="25"/>
      <c r="J46" s="26"/>
      <c r="K46" s="25"/>
      <c r="M46" s="14"/>
    </row>
    <row r="47" spans="2:13" ht="4.5" customHeight="1" x14ac:dyDescent="0.2">
      <c r="B47" s="10"/>
      <c r="C47"/>
      <c r="G47" s="26"/>
      <c r="H47" s="26"/>
      <c r="I47" s="26"/>
      <c r="J47" s="26"/>
      <c r="K47" s="26"/>
      <c r="M47" s="14"/>
    </row>
    <row r="48" spans="2:13" x14ac:dyDescent="0.2">
      <c r="B48" s="10"/>
      <c r="C48" t="s">
        <v>104</v>
      </c>
      <c r="D48" t="s">
        <v>61</v>
      </c>
      <c r="G48" s="25"/>
      <c r="H48" s="26"/>
      <c r="I48" s="25"/>
      <c r="J48" s="26"/>
      <c r="K48" s="25"/>
      <c r="M48" s="14"/>
    </row>
    <row r="49" spans="2:13" ht="11.25" customHeight="1" x14ac:dyDescent="0.2">
      <c r="B49" s="10"/>
      <c r="C49"/>
      <c r="G49" s="29"/>
      <c r="H49" s="29"/>
      <c r="I49" s="29"/>
      <c r="J49" s="29"/>
      <c r="K49" s="29"/>
      <c r="M49" s="14"/>
    </row>
    <row r="50" spans="2:13" ht="13.5" customHeight="1" x14ac:dyDescent="0.2">
      <c r="B50" s="10"/>
      <c r="C50" t="s">
        <v>105</v>
      </c>
      <c r="D50" s="16" t="s">
        <v>63</v>
      </c>
      <c r="E50" s="16"/>
      <c r="F50" s="16"/>
      <c r="G50" s="30">
        <f>+G38-G40-G42-G44-G46-G48</f>
        <v>0</v>
      </c>
      <c r="H50" s="31"/>
      <c r="I50" s="30">
        <f>+I38-I40-I42-I44-I46-I48</f>
        <v>0</v>
      </c>
      <c r="J50" s="31"/>
      <c r="K50" s="30">
        <f>+K38-K40-K42-K44-K46-K48</f>
        <v>0</v>
      </c>
      <c r="M50" s="14"/>
    </row>
    <row r="51" spans="2:13" ht="7.5" customHeight="1" x14ac:dyDescent="0.2">
      <c r="B51" s="17"/>
      <c r="C51" s="18"/>
      <c r="D51" s="20"/>
      <c r="E51" s="20"/>
      <c r="F51" s="20"/>
      <c r="G51" s="32"/>
      <c r="H51" s="33"/>
      <c r="I51" s="32"/>
      <c r="J51" s="33"/>
      <c r="K51" s="32"/>
      <c r="L51" s="19"/>
      <c r="M51" s="21"/>
    </row>
    <row r="52" spans="2:13" ht="21" customHeight="1" x14ac:dyDescent="0.2">
      <c r="B52" s="8"/>
      <c r="C52" s="7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2:13" x14ac:dyDescent="0.2">
      <c r="B53" s="6"/>
      <c r="C53" s="7"/>
      <c r="D53" s="8"/>
      <c r="E53" s="34" t="s">
        <v>553</v>
      </c>
      <c r="F53" s="8"/>
      <c r="G53" s="35"/>
      <c r="H53" s="8"/>
      <c r="I53" s="36" t="s">
        <v>15</v>
      </c>
      <c r="J53" s="37"/>
      <c r="K53" s="258" t="str">
        <f>'1.1 CONTO ECONOMICO ANTE'!$K$3</f>
        <v>DITTA</v>
      </c>
      <c r="L53" s="258"/>
      <c r="M53" s="9"/>
    </row>
    <row r="54" spans="2:13" x14ac:dyDescent="0.2">
      <c r="B54" s="10"/>
      <c r="C54"/>
      <c r="D54" s="11" t="s">
        <v>14</v>
      </c>
      <c r="E54" s="39" t="s">
        <v>18</v>
      </c>
      <c r="I54" s="12"/>
      <c r="J54" s="16"/>
      <c r="K54" s="261">
        <f>'1.1 CONTO ECONOMICO ANTE'!$K$4</f>
        <v>0</v>
      </c>
      <c r="L54" s="261"/>
      <c r="M54" s="14"/>
    </row>
    <row r="55" spans="2:13" x14ac:dyDescent="0.2">
      <c r="B55" s="10"/>
      <c r="C55"/>
      <c r="D55" s="11" t="s">
        <v>17</v>
      </c>
      <c r="E55" s="16"/>
      <c r="I55" s="12" t="s">
        <v>19</v>
      </c>
      <c r="J55" s="16"/>
      <c r="K55" s="262" t="str">
        <f>'1.1 CONTO ECONOMICO ANTE'!$K$5</f>
        <v>421</v>
      </c>
      <c r="L55" s="262"/>
      <c r="M55" s="14"/>
    </row>
    <row r="56" spans="2:13" ht="3" customHeight="1" x14ac:dyDescent="0.2">
      <c r="B56" s="10"/>
      <c r="E56" s="20"/>
      <c r="F56" s="19"/>
      <c r="G56" s="19"/>
      <c r="H56" s="19"/>
      <c r="I56" s="19"/>
      <c r="J56" s="20"/>
      <c r="K56" s="19"/>
      <c r="L56" s="19"/>
      <c r="M56" s="21"/>
    </row>
    <row r="57" spans="2:13" ht="4.5" customHeight="1" x14ac:dyDescent="0.2">
      <c r="B57" s="10"/>
      <c r="E57" s="16"/>
      <c r="J57" s="16"/>
      <c r="M57" s="14"/>
    </row>
    <row r="58" spans="2:13" x14ac:dyDescent="0.2">
      <c r="B58" s="10"/>
      <c r="C58" s="16" t="s">
        <v>20</v>
      </c>
      <c r="E58" s="16"/>
      <c r="J58" s="16"/>
      <c r="M58" s="14"/>
    </row>
    <row r="59" spans="2:13" ht="5.25" customHeight="1" x14ac:dyDescent="0.2">
      <c r="B59" s="17"/>
      <c r="C59" s="18"/>
      <c r="D59" s="19"/>
      <c r="E59" s="19"/>
      <c r="F59" s="19"/>
      <c r="G59" s="19"/>
      <c r="H59" s="19"/>
      <c r="I59" s="19"/>
      <c r="J59" s="20"/>
      <c r="K59" s="19"/>
      <c r="L59" s="19"/>
      <c r="M59" s="21"/>
    </row>
    <row r="60" spans="2:13" ht="18" customHeight="1" x14ac:dyDescent="0.2">
      <c r="B60" s="10"/>
      <c r="E60" s="16"/>
      <c r="J60" s="16"/>
      <c r="M60" s="14"/>
    </row>
    <row r="61" spans="2:13" x14ac:dyDescent="0.2">
      <c r="B61" s="10"/>
      <c r="C61" t="s">
        <v>106</v>
      </c>
      <c r="D61" t="s">
        <v>65</v>
      </c>
      <c r="G61" s="25"/>
      <c r="H61" s="26"/>
      <c r="I61" s="25"/>
      <c r="J61" s="26"/>
      <c r="K61" s="25"/>
      <c r="M61" s="14"/>
    </row>
    <row r="62" spans="2:13" ht="6" customHeight="1" x14ac:dyDescent="0.2">
      <c r="B62" s="10"/>
      <c r="C62"/>
      <c r="G62" s="40"/>
      <c r="H62" s="26"/>
      <c r="I62" s="40"/>
      <c r="J62" s="26"/>
      <c r="K62" s="40"/>
      <c r="M62" s="14"/>
    </row>
    <row r="63" spans="2:13" x14ac:dyDescent="0.2">
      <c r="B63" s="10"/>
      <c r="C63" t="s">
        <v>107</v>
      </c>
      <c r="D63" t="s">
        <v>67</v>
      </c>
      <c r="G63" s="25"/>
      <c r="H63" s="26"/>
      <c r="I63" s="25"/>
      <c r="J63" s="26"/>
      <c r="K63" s="25"/>
      <c r="M63" s="14"/>
    </row>
    <row r="64" spans="2:13" ht="6" customHeight="1" x14ac:dyDescent="0.2">
      <c r="B64" s="10"/>
      <c r="C64"/>
      <c r="G64" s="29"/>
      <c r="H64" s="29"/>
      <c r="I64" s="29"/>
      <c r="J64" s="29"/>
      <c r="K64" s="29"/>
      <c r="M64" s="14"/>
    </row>
    <row r="65" spans="2:13" x14ac:dyDescent="0.2">
      <c r="B65" s="10"/>
      <c r="C65" t="s">
        <v>108</v>
      </c>
      <c r="D65" s="16" t="s">
        <v>69</v>
      </c>
      <c r="E65" s="16"/>
      <c r="F65" s="16"/>
      <c r="G65" s="30">
        <f>+G50+G61-G63</f>
        <v>0</v>
      </c>
      <c r="H65" s="31"/>
      <c r="I65" s="30">
        <f>+I50+I61-I63</f>
        <v>0</v>
      </c>
      <c r="J65" s="31"/>
      <c r="K65" s="30">
        <f>+K50+K61-K63</f>
        <v>0</v>
      </c>
      <c r="M65" s="14"/>
    </row>
    <row r="66" spans="2:13" ht="6" customHeight="1" x14ac:dyDescent="0.2">
      <c r="B66" s="10"/>
      <c r="C66"/>
      <c r="G66" s="29"/>
      <c r="H66" s="29"/>
      <c r="I66" s="29"/>
      <c r="J66" s="29"/>
      <c r="K66" s="29"/>
      <c r="M66" s="14"/>
    </row>
    <row r="67" spans="2:13" x14ac:dyDescent="0.2">
      <c r="B67" s="10"/>
      <c r="C67" t="s">
        <v>109</v>
      </c>
      <c r="D67" t="s">
        <v>71</v>
      </c>
      <c r="G67" s="25"/>
      <c r="H67" s="26"/>
      <c r="I67" s="25"/>
      <c r="J67" s="26"/>
      <c r="K67" s="25"/>
      <c r="M67" s="14"/>
    </row>
    <row r="68" spans="2:13" ht="6" customHeight="1" x14ac:dyDescent="0.2">
      <c r="B68" s="10"/>
      <c r="C68"/>
      <c r="G68" s="26"/>
      <c r="H68" s="26"/>
      <c r="I68" s="26"/>
      <c r="J68" s="26"/>
      <c r="K68" s="26"/>
      <c r="M68" s="14"/>
    </row>
    <row r="69" spans="2:13" x14ac:dyDescent="0.2">
      <c r="B69" s="10"/>
      <c r="C69" t="s">
        <v>110</v>
      </c>
      <c r="D69" t="s">
        <v>73</v>
      </c>
      <c r="G69" s="25"/>
      <c r="H69" s="26"/>
      <c r="I69" s="25"/>
      <c r="J69" s="26"/>
      <c r="K69" s="25"/>
      <c r="M69" s="14"/>
    </row>
    <row r="70" spans="2:13" ht="6" customHeight="1" x14ac:dyDescent="0.2">
      <c r="B70" s="10"/>
      <c r="C70"/>
      <c r="G70" s="29"/>
      <c r="H70" s="29"/>
      <c r="I70" s="29"/>
      <c r="J70" s="29"/>
      <c r="K70" s="29"/>
      <c r="M70" s="14"/>
    </row>
    <row r="71" spans="2:13" x14ac:dyDescent="0.2">
      <c r="B71" s="10"/>
      <c r="C71" t="s">
        <v>111</v>
      </c>
      <c r="D71" s="16" t="s">
        <v>75</v>
      </c>
      <c r="E71" s="16"/>
      <c r="F71" s="16"/>
      <c r="G71" s="30">
        <f>+G65+G67+G69</f>
        <v>0</v>
      </c>
      <c r="H71" s="31"/>
      <c r="I71" s="30">
        <f>+I65+I67+I69</f>
        <v>0</v>
      </c>
      <c r="J71" s="31"/>
      <c r="K71" s="30">
        <f>+K65+K67+K69</f>
        <v>0</v>
      </c>
      <c r="M71" s="14"/>
    </row>
    <row r="72" spans="2:13" ht="6" customHeight="1" x14ac:dyDescent="0.2">
      <c r="B72" s="10"/>
      <c r="C72"/>
      <c r="D72" s="16"/>
      <c r="E72" s="16"/>
      <c r="F72" s="16"/>
      <c r="G72" s="41"/>
      <c r="H72" s="31"/>
      <c r="I72" s="41"/>
      <c r="J72" s="31"/>
      <c r="K72" s="41"/>
      <c r="M72" s="14"/>
    </row>
    <row r="73" spans="2:13" x14ac:dyDescent="0.2">
      <c r="B73" s="10"/>
      <c r="C73" t="s">
        <v>112</v>
      </c>
      <c r="D73" t="s">
        <v>77</v>
      </c>
      <c r="G73" s="25"/>
      <c r="H73" s="26"/>
      <c r="I73" s="25"/>
      <c r="J73" s="26"/>
      <c r="K73" s="25"/>
      <c r="M73" s="14"/>
    </row>
    <row r="74" spans="2:13" ht="10.5" customHeight="1" x14ac:dyDescent="0.2">
      <c r="B74" s="10"/>
      <c r="C74"/>
      <c r="G74" s="41"/>
      <c r="H74" s="29"/>
      <c r="I74" s="41"/>
      <c r="J74" s="29"/>
      <c r="K74" s="41"/>
      <c r="M74" s="14"/>
    </row>
    <row r="75" spans="2:13" ht="14.25" customHeight="1" x14ac:dyDescent="0.2">
      <c r="B75" s="10"/>
      <c r="C75" t="s">
        <v>113</v>
      </c>
      <c r="D75" s="16" t="s">
        <v>79</v>
      </c>
      <c r="E75" s="16"/>
      <c r="F75" s="16"/>
      <c r="G75" s="30">
        <f>+G71-G73</f>
        <v>0</v>
      </c>
      <c r="H75" s="31"/>
      <c r="I75" s="30">
        <f>+I71-I73</f>
        <v>0</v>
      </c>
      <c r="J75" s="31"/>
      <c r="K75" s="30">
        <f>+K71-K73</f>
        <v>0</v>
      </c>
      <c r="M75" s="14"/>
    </row>
    <row r="76" spans="2:13" x14ac:dyDescent="0.2">
      <c r="B76" s="10"/>
      <c r="D76" t="s">
        <v>80</v>
      </c>
      <c r="M76" s="14"/>
    </row>
    <row r="77" spans="2:13" x14ac:dyDescent="0.2">
      <c r="B77" s="10"/>
      <c r="M77" s="14"/>
    </row>
    <row r="78" spans="2:13" x14ac:dyDescent="0.2">
      <c r="B78" s="10"/>
      <c r="M78" s="14"/>
    </row>
    <row r="79" spans="2:13" x14ac:dyDescent="0.2">
      <c r="B79" s="10"/>
      <c r="C79" s="1" t="s">
        <v>81</v>
      </c>
      <c r="M79" s="14"/>
    </row>
    <row r="80" spans="2:13" x14ac:dyDescent="0.2">
      <c r="B80" s="10"/>
      <c r="M80" s="14"/>
    </row>
    <row r="81" spans="2:13" x14ac:dyDescent="0.2">
      <c r="B81" s="10"/>
      <c r="M81" s="14"/>
    </row>
    <row r="82" spans="2:13" x14ac:dyDescent="0.2">
      <c r="B82" s="10"/>
      <c r="M82" s="14"/>
    </row>
    <row r="83" spans="2:13" x14ac:dyDescent="0.2">
      <c r="B83" s="10"/>
      <c r="M83" s="14"/>
    </row>
    <row r="84" spans="2:13" x14ac:dyDescent="0.2">
      <c r="B84" s="10"/>
      <c r="M84" s="14"/>
    </row>
    <row r="85" spans="2:13" x14ac:dyDescent="0.2">
      <c r="B85" s="10"/>
      <c r="M85" s="14"/>
    </row>
    <row r="86" spans="2:13" x14ac:dyDescent="0.2">
      <c r="B86" s="10"/>
      <c r="M86" s="14"/>
    </row>
    <row r="87" spans="2:13" x14ac:dyDescent="0.2">
      <c r="B87" s="10"/>
      <c r="M87" s="14"/>
    </row>
    <row r="88" spans="2:13" x14ac:dyDescent="0.2">
      <c r="B88" s="10"/>
      <c r="M88" s="14"/>
    </row>
    <row r="89" spans="2:13" x14ac:dyDescent="0.2">
      <c r="B89" s="10"/>
      <c r="M89" s="14"/>
    </row>
    <row r="90" spans="2:13" x14ac:dyDescent="0.2">
      <c r="B90" s="10"/>
      <c r="M90" s="14"/>
    </row>
    <row r="91" spans="2:13" x14ac:dyDescent="0.2">
      <c r="B91" s="10"/>
      <c r="M91" s="14"/>
    </row>
    <row r="92" spans="2:13" x14ac:dyDescent="0.2">
      <c r="B92" s="10"/>
      <c r="M92" s="14"/>
    </row>
    <row r="93" spans="2:13" x14ac:dyDescent="0.2">
      <c r="B93" s="10"/>
      <c r="M93" s="14"/>
    </row>
    <row r="94" spans="2:13" ht="6" customHeight="1" x14ac:dyDescent="0.2">
      <c r="B94" s="17"/>
      <c r="C94" s="18"/>
      <c r="D94" s="19"/>
      <c r="E94" s="19"/>
      <c r="F94" s="19"/>
      <c r="G94" s="19"/>
      <c r="H94" s="19"/>
      <c r="I94" s="19"/>
      <c r="J94" s="19"/>
      <c r="K94" s="19"/>
      <c r="L94" s="19"/>
      <c r="M94" s="21"/>
    </row>
  </sheetData>
  <sheetProtection algorithmName="SHA-512" hashValue="ALhfz2L9i/MSViSEa/yDRWG84HEkLmr4d9eqcDmrbycfATZMLYSr3KnK27umMhKVE5zUHKr5IrERiBQk5Os60A==" saltValue="ff/gBwXkUPvm+RrgU5XeVw==" spinCount="100000" sheet="1" objects="1" scenarios="1"/>
  <mergeCells count="8">
    <mergeCell ref="K53:L53"/>
    <mergeCell ref="K54:L54"/>
    <mergeCell ref="K55:L55"/>
    <mergeCell ref="E3:G3"/>
    <mergeCell ref="K3:L3"/>
    <mergeCell ref="E4:G4"/>
    <mergeCell ref="K4:L4"/>
    <mergeCell ref="K5:L5"/>
  </mergeCells>
  <phoneticPr fontId="6" type="noConversion"/>
  <printOptions horizontalCentered="1" verticalCentered="1"/>
  <pageMargins left="0.59055118110236227" right="0.6692913385826772" top="0.59055118110236227" bottom="0.59055118110236227" header="0.39370078740157483" footer="0.51181102362204722"/>
  <pageSetup paperSize="9" scale="97" firstPageNumber="0" fitToHeight="2" orientation="landscape" r:id="rId1"/>
  <headerFooter>
    <oddHeader>&amp;C&amp;A&amp;RPagina &amp;P</oddHeader>
  </headerFooter>
  <rowBreaks count="1" manualBreakCount="1">
    <brk id="51" min="1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4">
    <pageSetUpPr fitToPage="1"/>
  </sheetPr>
  <dimension ref="B1:Q38"/>
  <sheetViews>
    <sheetView showRowColHeaders="0" zoomScale="107" zoomScaleNormal="107" workbookViewId="0">
      <selection activeCell="E3" sqref="E3:G3"/>
    </sheetView>
  </sheetViews>
  <sheetFormatPr defaultColWidth="0" defaultRowHeight="12.75" x14ac:dyDescent="0.2"/>
  <cols>
    <col min="1" max="1" width="1.140625" customWidth="1"/>
    <col min="2" max="2" width="1.28515625" customWidth="1"/>
    <col min="3" max="3" width="5.28515625" style="1" customWidth="1"/>
    <col min="4" max="4" width="19.28515625" customWidth="1"/>
    <col min="5" max="5" width="27.28515625" customWidth="1"/>
    <col min="6" max="6" width="0.85546875" customWidth="1"/>
    <col min="7" max="7" width="24.7109375" customWidth="1"/>
    <col min="8" max="8" width="2.42578125" customWidth="1"/>
    <col min="9" max="9" width="25" customWidth="1"/>
    <col min="10" max="10" width="2" customWidth="1"/>
    <col min="11" max="11" width="24.140625" customWidth="1"/>
    <col min="12" max="12" width="3.7109375" customWidth="1"/>
    <col min="13" max="13" width="1.140625" customWidth="1"/>
    <col min="14" max="14" width="1.42578125" customWidth="1"/>
  </cols>
  <sheetData>
    <row r="1" spans="2:17" ht="6" customHeight="1" x14ac:dyDescent="0.2"/>
    <row r="2" spans="2:17" ht="9" customHeight="1" x14ac:dyDescent="0.2">
      <c r="B2" s="6"/>
      <c r="C2" s="7"/>
      <c r="D2" s="8"/>
      <c r="E2" s="8"/>
      <c r="F2" s="8"/>
      <c r="G2" s="8"/>
      <c r="H2" s="8"/>
      <c r="I2" s="6"/>
      <c r="J2" s="8"/>
      <c r="K2" s="8"/>
      <c r="L2" s="8"/>
      <c r="M2" s="9"/>
    </row>
    <row r="3" spans="2:17" x14ac:dyDescent="0.2">
      <c r="B3" s="10"/>
      <c r="C3"/>
      <c r="D3" s="11" t="s">
        <v>14</v>
      </c>
      <c r="E3" s="259" t="s">
        <v>553</v>
      </c>
      <c r="F3" s="259"/>
      <c r="G3" s="259"/>
      <c r="I3" s="12" t="s">
        <v>15</v>
      </c>
      <c r="J3" s="16"/>
      <c r="K3" s="258" t="str">
        <f>'1.1 CONTO ECONOMICO ANTE'!$K$3</f>
        <v>DITTA</v>
      </c>
      <c r="L3" s="258"/>
      <c r="M3" s="14"/>
    </row>
    <row r="4" spans="2:17" x14ac:dyDescent="0.2">
      <c r="B4" s="10"/>
      <c r="C4"/>
      <c r="D4" s="11" t="s">
        <v>17</v>
      </c>
      <c r="E4" s="259" t="s">
        <v>18</v>
      </c>
      <c r="F4" s="259"/>
      <c r="G4" s="259"/>
      <c r="I4" s="12"/>
      <c r="J4" s="16"/>
      <c r="K4" s="261">
        <f>'1.1 CONTO ECONOMICO ANTE'!$K$4</f>
        <v>0</v>
      </c>
      <c r="L4" s="261"/>
      <c r="M4" s="14"/>
    </row>
    <row r="5" spans="2:17" x14ac:dyDescent="0.2">
      <c r="B5" s="10"/>
      <c r="E5" s="16"/>
      <c r="I5" s="12" t="s">
        <v>19</v>
      </c>
      <c r="J5" s="16"/>
      <c r="K5" s="262" t="str">
        <f>'1.1 CONTO ECONOMICO ANTE'!$K$5</f>
        <v>421</v>
      </c>
      <c r="L5" s="262"/>
      <c r="M5" s="14"/>
    </row>
    <row r="6" spans="2:17" ht="4.5" customHeight="1" x14ac:dyDescent="0.2">
      <c r="B6" s="17"/>
      <c r="C6" s="18"/>
      <c r="D6" s="19"/>
      <c r="E6" s="20"/>
      <c r="F6" s="19"/>
      <c r="G6" s="19"/>
      <c r="H6" s="21"/>
      <c r="I6" s="10"/>
      <c r="J6" s="16"/>
      <c r="M6" s="14"/>
    </row>
    <row r="7" spans="2:17" ht="3.75" customHeight="1" x14ac:dyDescent="0.2">
      <c r="B7" s="10"/>
      <c r="E7" s="16"/>
      <c r="I7" s="10"/>
      <c r="J7" s="16"/>
      <c r="M7" s="14"/>
    </row>
    <row r="8" spans="2:17" x14ac:dyDescent="0.2">
      <c r="B8" s="10"/>
      <c r="C8" s="16" t="s">
        <v>114</v>
      </c>
      <c r="I8" s="10"/>
      <c r="J8" s="16"/>
      <c r="M8" s="14"/>
    </row>
    <row r="9" spans="2:17" ht="5.25" customHeight="1" x14ac:dyDescent="0.2">
      <c r="B9" s="17"/>
      <c r="C9" s="18"/>
      <c r="D9" s="19"/>
      <c r="E9" s="20"/>
      <c r="F9" s="19"/>
      <c r="G9" s="19"/>
      <c r="H9" s="19"/>
      <c r="I9" s="17"/>
      <c r="J9" s="20"/>
      <c r="K9" s="19"/>
      <c r="L9" s="19"/>
      <c r="M9" s="21"/>
    </row>
    <row r="10" spans="2:17" ht="6.75" customHeight="1" x14ac:dyDescent="0.2">
      <c r="B10" s="10"/>
      <c r="I10" s="16"/>
      <c r="J10" s="16"/>
      <c r="K10" s="16"/>
      <c r="M10" s="14"/>
    </row>
    <row r="11" spans="2:17" ht="13.5" customHeight="1" x14ac:dyDescent="0.2">
      <c r="B11" s="10"/>
      <c r="G11" s="22" t="s">
        <v>21</v>
      </c>
      <c r="I11" s="22" t="s">
        <v>22</v>
      </c>
      <c r="J11" s="42"/>
      <c r="K11" s="22" t="s">
        <v>23</v>
      </c>
      <c r="M11" s="14"/>
      <c r="O11" s="1" t="s">
        <v>21</v>
      </c>
      <c r="P11" s="1" t="s">
        <v>22</v>
      </c>
      <c r="Q11" s="1" t="s">
        <v>23</v>
      </c>
    </row>
    <row r="12" spans="2:17" x14ac:dyDescent="0.2">
      <c r="B12" s="10"/>
      <c r="C12" t="s">
        <v>115</v>
      </c>
      <c r="D12" s="16" t="s">
        <v>25</v>
      </c>
      <c r="F12" s="24"/>
      <c r="G12" s="13"/>
      <c r="H12" s="24"/>
      <c r="I12" s="13"/>
      <c r="J12" s="24"/>
      <c r="K12" s="13"/>
      <c r="M12" s="14"/>
      <c r="O12">
        <f>IF(G12&gt;0,1,0)</f>
        <v>0</v>
      </c>
      <c r="P12">
        <f>IF(I12&gt;0,1,0)</f>
        <v>0</v>
      </c>
      <c r="Q12">
        <f>IF(K12&gt;0,1,0)</f>
        <v>0</v>
      </c>
    </row>
    <row r="13" spans="2:17" ht="13.5" customHeight="1" x14ac:dyDescent="0.2">
      <c r="B13" s="10"/>
      <c r="C13"/>
      <c r="M13" s="14"/>
    </row>
    <row r="14" spans="2:17" x14ac:dyDescent="0.2">
      <c r="B14" s="10"/>
      <c r="C14" t="s">
        <v>116</v>
      </c>
      <c r="D14" t="s">
        <v>117</v>
      </c>
      <c r="G14" s="25"/>
      <c r="H14" s="26"/>
      <c r="I14" s="25"/>
      <c r="J14" s="26"/>
      <c r="K14" s="25"/>
      <c r="M14" s="14"/>
      <c r="O14">
        <f>SUM(O12,P12,Q12)</f>
        <v>0</v>
      </c>
    </row>
    <row r="15" spans="2:17" ht="7.5" customHeight="1" x14ac:dyDescent="0.2">
      <c r="B15" s="10"/>
      <c r="C15"/>
      <c r="G15" s="26"/>
      <c r="H15" s="26"/>
      <c r="I15" s="26"/>
      <c r="J15" s="26"/>
      <c r="K15" s="26"/>
      <c r="M15" s="14"/>
    </row>
    <row r="16" spans="2:17" x14ac:dyDescent="0.2">
      <c r="B16" s="10"/>
      <c r="C16" t="s">
        <v>118</v>
      </c>
      <c r="D16" t="s">
        <v>119</v>
      </c>
      <c r="G16" s="25"/>
      <c r="H16" s="26"/>
      <c r="I16" s="25"/>
      <c r="J16" s="26"/>
      <c r="K16" s="25"/>
      <c r="M16" s="14"/>
    </row>
    <row r="17" spans="2:13" ht="6.75" customHeight="1" x14ac:dyDescent="0.2">
      <c r="B17" s="10"/>
      <c r="C17"/>
      <c r="G17" s="26"/>
      <c r="H17" s="26"/>
      <c r="I17" s="26"/>
      <c r="J17" s="26"/>
      <c r="K17" s="26"/>
      <c r="M17" s="14"/>
    </row>
    <row r="18" spans="2:13" x14ac:dyDescent="0.2">
      <c r="B18" s="10"/>
      <c r="C18" t="s">
        <v>120</v>
      </c>
      <c r="D18" t="s">
        <v>121</v>
      </c>
      <c r="G18" s="25"/>
      <c r="H18" s="26"/>
      <c r="I18" s="25"/>
      <c r="J18" s="26"/>
      <c r="K18" s="25"/>
      <c r="M18" s="14"/>
    </row>
    <row r="19" spans="2:13" ht="8.25" customHeight="1" x14ac:dyDescent="0.2">
      <c r="B19" s="10"/>
      <c r="C19"/>
      <c r="G19" s="26"/>
      <c r="H19" s="26"/>
      <c r="I19" s="26"/>
      <c r="J19" s="26"/>
      <c r="K19" s="26"/>
      <c r="M19" s="14"/>
    </row>
    <row r="20" spans="2:13" x14ac:dyDescent="0.2">
      <c r="B20" s="10"/>
      <c r="C20" t="s">
        <v>122</v>
      </c>
      <c r="D20" t="s">
        <v>123</v>
      </c>
      <c r="E20" s="16"/>
      <c r="F20" s="16"/>
      <c r="G20" s="25"/>
      <c r="H20" s="43"/>
      <c r="I20" s="25"/>
      <c r="J20" s="43"/>
      <c r="K20" s="25"/>
      <c r="M20" s="14"/>
    </row>
    <row r="21" spans="2:13" ht="6.75" customHeight="1" x14ac:dyDescent="0.2">
      <c r="B21" s="10"/>
      <c r="C21"/>
      <c r="E21" s="16"/>
      <c r="F21" s="16"/>
      <c r="G21" s="44"/>
      <c r="H21" s="43"/>
      <c r="I21" s="44"/>
      <c r="J21" s="43"/>
      <c r="K21" s="44"/>
      <c r="M21" s="14"/>
    </row>
    <row r="22" spans="2:13" x14ac:dyDescent="0.2">
      <c r="B22" s="10"/>
      <c r="C22" t="s">
        <v>124</v>
      </c>
      <c r="D22" t="s">
        <v>125</v>
      </c>
      <c r="E22" s="16"/>
      <c r="F22" s="16"/>
      <c r="G22" s="25"/>
      <c r="H22" s="43"/>
      <c r="I22" s="25"/>
      <c r="J22" s="43"/>
      <c r="K22" s="25"/>
      <c r="M22" s="14"/>
    </row>
    <row r="23" spans="2:13" ht="9" customHeight="1" x14ac:dyDescent="0.2">
      <c r="B23" s="10"/>
      <c r="C23"/>
      <c r="E23" s="16"/>
      <c r="F23" s="16"/>
      <c r="G23" s="44"/>
      <c r="H23" s="43"/>
      <c r="I23" s="44"/>
      <c r="J23" s="43"/>
      <c r="K23" s="44"/>
      <c r="M23" s="14"/>
    </row>
    <row r="24" spans="2:13" x14ac:dyDescent="0.2">
      <c r="B24" s="10"/>
      <c r="C24" t="s">
        <v>126</v>
      </c>
      <c r="D24" t="s">
        <v>127</v>
      </c>
      <c r="E24" s="16"/>
      <c r="F24" s="16"/>
      <c r="G24" s="25"/>
      <c r="H24" s="43"/>
      <c r="I24" s="25"/>
      <c r="J24" s="43"/>
      <c r="K24" s="25"/>
      <c r="M24" s="14"/>
    </row>
    <row r="25" spans="2:13" ht="6" customHeight="1" x14ac:dyDescent="0.2">
      <c r="B25" s="10"/>
      <c r="C25"/>
      <c r="E25" s="16"/>
      <c r="F25" s="16"/>
      <c r="G25" s="44"/>
      <c r="H25" s="43"/>
      <c r="I25" s="44"/>
      <c r="J25" s="43"/>
      <c r="K25" s="44"/>
      <c r="M25" s="14"/>
    </row>
    <row r="26" spans="2:13" x14ac:dyDescent="0.2">
      <c r="B26" s="10"/>
      <c r="C26" t="s">
        <v>128</v>
      </c>
      <c r="D26" t="s">
        <v>129</v>
      </c>
      <c r="E26" s="16"/>
      <c r="F26" s="16"/>
      <c r="G26" s="25"/>
      <c r="H26" s="43"/>
      <c r="I26" s="25"/>
      <c r="J26" s="43"/>
      <c r="K26" s="25"/>
      <c r="M26" s="14"/>
    </row>
    <row r="27" spans="2:13" ht="10.5" customHeight="1" x14ac:dyDescent="0.2">
      <c r="B27" s="10"/>
      <c r="C27"/>
      <c r="G27" s="29"/>
      <c r="H27" s="29"/>
      <c r="I27" s="29"/>
      <c r="J27" s="29"/>
      <c r="K27" s="29"/>
      <c r="M27" s="14"/>
    </row>
    <row r="28" spans="2:13" ht="12.75" customHeight="1" x14ac:dyDescent="0.2">
      <c r="B28" s="10"/>
      <c r="C28" t="s">
        <v>130</v>
      </c>
      <c r="D28" s="16" t="s">
        <v>131</v>
      </c>
      <c r="G28" s="45">
        <f>+G14+G16+G18+G20+G22+G24+G26</f>
        <v>0</v>
      </c>
      <c r="H28" s="29"/>
      <c r="I28" s="45">
        <f>+I14+I16+I18+I20+I22+I24+I26</f>
        <v>0</v>
      </c>
      <c r="J28" s="29"/>
      <c r="K28" s="45">
        <f>+K14+K16+K18+K20+K22+K24+K26</f>
        <v>0</v>
      </c>
      <c r="M28" s="14"/>
    </row>
    <row r="29" spans="2:13" x14ac:dyDescent="0.2">
      <c r="B29" s="10"/>
      <c r="D29" s="16"/>
      <c r="G29" s="5"/>
      <c r="H29" s="5"/>
      <c r="I29" s="5"/>
      <c r="J29" s="5"/>
      <c r="K29" s="5"/>
      <c r="M29" s="14"/>
    </row>
    <row r="30" spans="2:13" x14ac:dyDescent="0.2">
      <c r="B30" s="10"/>
      <c r="D30" s="16"/>
      <c r="G30" s="5"/>
      <c r="H30" s="5"/>
      <c r="I30" s="5"/>
      <c r="J30" s="5"/>
      <c r="K30" s="5"/>
      <c r="M30" s="14"/>
    </row>
    <row r="31" spans="2:13" x14ac:dyDescent="0.2">
      <c r="B31" s="10"/>
      <c r="D31" s="16"/>
      <c r="G31" s="5"/>
      <c r="H31" s="5"/>
      <c r="I31" s="5"/>
      <c r="J31" s="5"/>
      <c r="K31" s="5"/>
      <c r="M31" s="14"/>
    </row>
    <row r="32" spans="2:13" x14ac:dyDescent="0.2">
      <c r="B32" s="10"/>
      <c r="C32" s="1" t="s">
        <v>81</v>
      </c>
      <c r="D32" s="16"/>
      <c r="G32" s="5"/>
      <c r="H32" s="5"/>
      <c r="I32" s="5"/>
      <c r="J32" s="5"/>
      <c r="K32" s="5"/>
      <c r="M32" s="14"/>
    </row>
    <row r="33" spans="2:13" x14ac:dyDescent="0.2">
      <c r="B33" s="10"/>
      <c r="D33" s="16"/>
      <c r="G33" s="5"/>
      <c r="H33" s="5"/>
      <c r="I33" s="5"/>
      <c r="J33" s="5"/>
      <c r="K33" s="5"/>
      <c r="M33" s="14"/>
    </row>
    <row r="34" spans="2:13" x14ac:dyDescent="0.2">
      <c r="B34" s="10"/>
      <c r="D34" s="16"/>
      <c r="G34" s="5"/>
      <c r="H34" s="5"/>
      <c r="I34" s="5"/>
      <c r="J34" s="5"/>
      <c r="K34" s="5"/>
      <c r="M34" s="14"/>
    </row>
    <row r="35" spans="2:13" x14ac:dyDescent="0.2">
      <c r="B35" s="10"/>
      <c r="D35" s="16"/>
      <c r="G35" s="5"/>
      <c r="H35" s="5"/>
      <c r="I35" s="5"/>
      <c r="J35" s="5"/>
      <c r="K35" s="5"/>
      <c r="M35" s="14"/>
    </row>
    <row r="36" spans="2:13" x14ac:dyDescent="0.2">
      <c r="B36" s="10"/>
      <c r="D36" s="16"/>
      <c r="G36" s="5"/>
      <c r="H36" s="5"/>
      <c r="I36" s="5"/>
      <c r="J36" s="5"/>
      <c r="K36" s="5"/>
      <c r="M36" s="14"/>
    </row>
    <row r="37" spans="2:13" ht="14.25" customHeight="1" x14ac:dyDescent="0.2">
      <c r="B37" s="17"/>
      <c r="C37" s="18"/>
      <c r="D37" s="19"/>
      <c r="E37" s="19"/>
      <c r="F37" s="19"/>
      <c r="G37" s="46"/>
      <c r="H37" s="46"/>
      <c r="I37" s="46"/>
      <c r="J37" s="46"/>
      <c r="K37" s="46"/>
      <c r="L37" s="19"/>
      <c r="M37" s="21"/>
    </row>
    <row r="38" spans="2:13" ht="6" customHeight="1" x14ac:dyDescent="0.2"/>
  </sheetData>
  <mergeCells count="5">
    <mergeCell ref="K5:L5"/>
    <mergeCell ref="E3:G3"/>
    <mergeCell ref="K3:L3"/>
    <mergeCell ref="E4:G4"/>
    <mergeCell ref="K4:L4"/>
  </mergeCells>
  <phoneticPr fontId="6" type="noConversion"/>
  <printOptions horizontalCentered="1" verticalCentered="1"/>
  <pageMargins left="0.59055118110236227" right="0.6692913385826772" top="0.59055118110236227" bottom="0.59055118110236227" header="0.39370078740157483" footer="0.51181102362204722"/>
  <pageSetup paperSize="9" scale="98" firstPageNumber="0" orientation="landscape" r:id="rId1"/>
  <headerFooter>
    <oddHeader>&amp;C&amp;A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5"/>
  <dimension ref="A1:J2"/>
  <sheetViews>
    <sheetView showRowColHeaders="0" zoomScaleNormal="100" zoomScalePageLayoutView="60" workbookViewId="0"/>
  </sheetViews>
  <sheetFormatPr defaultColWidth="8.85546875" defaultRowHeight="12.75" x14ac:dyDescent="0.2"/>
  <cols>
    <col min="1" max="1" width="8.140625" customWidth="1"/>
    <col min="2" max="2" width="17" customWidth="1"/>
    <col min="3" max="3" width="15.42578125" customWidth="1"/>
    <col min="4" max="4" width="8.140625" customWidth="1"/>
    <col min="5" max="5" width="8.42578125" customWidth="1"/>
    <col min="6" max="7" width="8.85546875" customWidth="1"/>
    <col min="8" max="10" width="16.85546875" customWidth="1"/>
  </cols>
  <sheetData>
    <row r="1" spans="1:10" s="1" customFormat="1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132</v>
      </c>
      <c r="F1" s="1" t="s">
        <v>133</v>
      </c>
      <c r="G1" s="1" t="s">
        <v>134</v>
      </c>
      <c r="H1" s="47" t="s">
        <v>135</v>
      </c>
      <c r="I1" s="47" t="s">
        <v>136</v>
      </c>
      <c r="J1" s="47" t="s">
        <v>137</v>
      </c>
    </row>
    <row r="2" spans="1:10" x14ac:dyDescent="0.2">
      <c r="A2" s="1">
        <f>'2.1  STATO PATRIMONIALE ANTE'!G3</f>
        <v>0</v>
      </c>
      <c r="B2" s="1" t="str">
        <f>IF('2.1  STATO PATRIMONIALE ANTE'!K5&gt;0,'2.1  STATO PATRIMONIALE ANTE'!K5,"-")</f>
        <v>421</v>
      </c>
      <c r="C2" s="1" t="str">
        <f>IF('2.1  STATO PATRIMONIALE ANTE'!K3&gt;0,'2.1  STATO PATRIMONIALE ANTE'!K3,"-")</f>
        <v>DITTA</v>
      </c>
      <c r="D2" s="4" t="e">
        <v>#REF!</v>
      </c>
      <c r="E2" s="1" t="str">
        <f>IF('2.1  STATO PATRIMONIALE ANTE'!G12&gt;0,'2.1  STATO PATRIMONIALE ANTE'!G12,"-")</f>
        <v>-</v>
      </c>
      <c r="F2" s="1" t="str">
        <f>IF('2.1  STATO PATRIMONIALE ANTE'!I12&gt;0,'2.1  STATO PATRIMONIALE ANTE'!I12,"-")</f>
        <v>-</v>
      </c>
      <c r="G2" s="1" t="str">
        <f>IF('2.1  STATO PATRIMONIALE ANTE'!K12&gt;0,'2.1  STATO PATRIMONIALE ANTE'!K12,"-")</f>
        <v>-</v>
      </c>
      <c r="H2" s="48">
        <f>'2.1  STATO PATRIMONIALE ANTE'!G28</f>
        <v>0</v>
      </c>
      <c r="I2" s="48">
        <f>'2.1  STATO PATRIMONIALE ANTE'!I28</f>
        <v>0</v>
      </c>
      <c r="J2" s="48">
        <f>'2.1  STATO PATRIMONIALE ANTE'!K28</f>
        <v>0</v>
      </c>
    </row>
  </sheetData>
  <sheetProtection sheet="1" objects="1" scenarios="1"/>
  <phoneticPr fontId="6" type="noConversion"/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6"/>
  <dimension ref="A1:AB2"/>
  <sheetViews>
    <sheetView showRowColHeaders="0" zoomScaleNormal="100" zoomScalePageLayoutView="60" workbookViewId="0"/>
  </sheetViews>
  <sheetFormatPr defaultColWidth="8.85546875" defaultRowHeight="12.75" x14ac:dyDescent="0.2"/>
  <cols>
    <col min="1" max="1" width="8.140625" customWidth="1"/>
    <col min="2" max="2" width="17" customWidth="1"/>
    <col min="3" max="3" width="15.42578125" customWidth="1"/>
    <col min="4" max="4" width="8.140625" customWidth="1"/>
    <col min="5" max="7" width="8.85546875" customWidth="1"/>
    <col min="8" max="10" width="16.85546875" customWidth="1"/>
    <col min="11" max="22" width="15.85546875" customWidth="1"/>
    <col min="23" max="28" width="16.85546875" customWidth="1"/>
  </cols>
  <sheetData>
    <row r="1" spans="1:28" s="1" customFormat="1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138</v>
      </c>
      <c r="F1" s="1" t="s">
        <v>133</v>
      </c>
      <c r="G1" s="1" t="s">
        <v>134</v>
      </c>
      <c r="H1" s="47" t="s">
        <v>139</v>
      </c>
      <c r="I1" s="47" t="s">
        <v>140</v>
      </c>
      <c r="J1" s="47" t="s">
        <v>141</v>
      </c>
      <c r="K1" s="47" t="s">
        <v>142</v>
      </c>
      <c r="L1" s="47" t="s">
        <v>143</v>
      </c>
      <c r="M1" s="47" t="s">
        <v>144</v>
      </c>
      <c r="N1" s="47" t="s">
        <v>145</v>
      </c>
      <c r="O1" s="47" t="s">
        <v>146</v>
      </c>
      <c r="P1" s="47" t="s">
        <v>147</v>
      </c>
      <c r="Q1" s="47" t="s">
        <v>148</v>
      </c>
      <c r="R1" s="47" t="s">
        <v>149</v>
      </c>
      <c r="S1" s="47" t="s">
        <v>150</v>
      </c>
      <c r="T1" s="47" t="s">
        <v>151</v>
      </c>
      <c r="U1" s="47" t="s">
        <v>152</v>
      </c>
      <c r="V1" s="47" t="s">
        <v>153</v>
      </c>
      <c r="W1" s="47" t="s">
        <v>154</v>
      </c>
      <c r="X1" s="47" t="s">
        <v>155</v>
      </c>
      <c r="Y1" s="47" t="s">
        <v>156</v>
      </c>
      <c r="Z1" s="47" t="s">
        <v>157</v>
      </c>
      <c r="AA1" s="47" t="s">
        <v>158</v>
      </c>
      <c r="AB1" s="47" t="s">
        <v>159</v>
      </c>
    </row>
    <row r="2" spans="1:28" x14ac:dyDescent="0.2">
      <c r="A2" s="1">
        <f>'1.1 CONTO ECONOMICO ANTE'!G3</f>
        <v>0</v>
      </c>
      <c r="B2" s="1" t="str">
        <f>IF('1.1 CONTO ECONOMICO ANTE'!K5&gt;0,'1.1 CONTO ECONOMICO ANTE'!K5,"-")</f>
        <v>421</v>
      </c>
      <c r="C2" s="1" t="str">
        <f>IF('1.1 CONTO ECONOMICO ANTE'!K3&gt;0,'1.1 CONTO ECONOMICO ANTE'!K3,"-")</f>
        <v>DITTA</v>
      </c>
      <c r="D2" s="4" t="e">
        <v>#REF!</v>
      </c>
      <c r="E2" s="1" t="str">
        <f>IF('1.1 CONTO ECONOMICO ANTE'!G12&gt;0,'1.1 CONTO ECONOMICO ANTE'!G12,"-")</f>
        <v>-</v>
      </c>
      <c r="F2" s="1" t="str">
        <f>IF('1.1 CONTO ECONOMICO ANTE'!I12&gt;0,'1.1 CONTO ECONOMICO ANTE'!I12,"-")</f>
        <v>-</v>
      </c>
      <c r="G2" s="1" t="str">
        <f>IF('1.1 CONTO ECONOMICO ANTE'!K12&gt;0,'1.1 CONTO ECONOMICO ANTE'!K12,"-")</f>
        <v>-</v>
      </c>
      <c r="H2" s="48">
        <f>'1.1 CONTO ECONOMICO ANTE'!G24</f>
        <v>0</v>
      </c>
      <c r="I2" s="48">
        <f>'1.1 CONTO ECONOMICO ANTE'!I24</f>
        <v>0</v>
      </c>
      <c r="J2" s="48">
        <f>'1.1 CONTO ECONOMICO ANTE'!K24</f>
        <v>0</v>
      </c>
      <c r="K2" s="48">
        <f>'1.1 CONTO ECONOMICO ANTE'!G34</f>
        <v>0</v>
      </c>
      <c r="L2" s="48">
        <f>'1.1 CONTO ECONOMICO ANTE'!I34</f>
        <v>0</v>
      </c>
      <c r="M2" s="48">
        <f>'1.1 CONTO ECONOMICO ANTE'!K34</f>
        <v>0</v>
      </c>
      <c r="N2" s="48">
        <f>'1.1 CONTO ECONOMICO ANTE'!G38</f>
        <v>0</v>
      </c>
      <c r="O2" s="48">
        <f>'1.1 CONTO ECONOMICO ANTE'!I38</f>
        <v>0</v>
      </c>
      <c r="P2" s="48">
        <f>'1.1 CONTO ECONOMICO ANTE'!K38</f>
        <v>0</v>
      </c>
      <c r="Q2" s="48">
        <f>'1.1 CONTO ECONOMICO ANTE'!G50</f>
        <v>0</v>
      </c>
      <c r="R2" s="48">
        <f>'1.1 CONTO ECONOMICO ANTE'!I50</f>
        <v>0</v>
      </c>
      <c r="S2" s="48">
        <f>'1.1 CONTO ECONOMICO ANTE'!K50</f>
        <v>0</v>
      </c>
      <c r="T2" s="48">
        <f>'1.1 CONTO ECONOMICO ANTE'!G65</f>
        <v>0</v>
      </c>
      <c r="U2" s="48">
        <f>'1.1 CONTO ECONOMICO ANTE'!I65</f>
        <v>0</v>
      </c>
      <c r="V2" s="48">
        <f>'1.1 CONTO ECONOMICO ANTE'!K65</f>
        <v>0</v>
      </c>
      <c r="W2" s="48">
        <f>'1.1 CONTO ECONOMICO ANTE'!G71</f>
        <v>0</v>
      </c>
      <c r="X2" s="48">
        <f>'1.1 CONTO ECONOMICO ANTE'!I71</f>
        <v>0</v>
      </c>
      <c r="Y2" s="48">
        <f>'1.1 CONTO ECONOMICO ANTE'!K71</f>
        <v>0</v>
      </c>
      <c r="Z2" s="48">
        <f>'1.1 CONTO ECONOMICO ANTE'!G75</f>
        <v>0</v>
      </c>
      <c r="AA2" s="48">
        <f>'1.1 CONTO ECONOMICO ANTE'!I75</f>
        <v>0</v>
      </c>
      <c r="AB2" s="48">
        <f>'1.1 CONTO ECONOMICO ANTE'!K75</f>
        <v>0</v>
      </c>
    </row>
  </sheetData>
  <sheetProtection sheet="1" objects="1" scenarios="1"/>
  <phoneticPr fontId="6" type="noConversion"/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7">
    <pageSetUpPr fitToPage="1"/>
  </sheetPr>
  <dimension ref="B1:Q38"/>
  <sheetViews>
    <sheetView showRowColHeaders="0" zoomScale="107" zoomScaleNormal="107" workbookViewId="0">
      <selection activeCell="E8" sqref="E8"/>
    </sheetView>
  </sheetViews>
  <sheetFormatPr defaultColWidth="0" defaultRowHeight="12.75" x14ac:dyDescent="0.2"/>
  <cols>
    <col min="1" max="1" width="1.140625" customWidth="1"/>
    <col min="2" max="2" width="1.28515625" customWidth="1"/>
    <col min="3" max="3" width="5.7109375" style="1" customWidth="1"/>
    <col min="4" max="4" width="19.42578125" customWidth="1"/>
    <col min="5" max="5" width="27.28515625" customWidth="1"/>
    <col min="6" max="6" width="0.85546875" customWidth="1"/>
    <col min="7" max="7" width="24.7109375" customWidth="1"/>
    <col min="8" max="8" width="2.42578125" customWidth="1"/>
    <col min="9" max="9" width="25" customWidth="1"/>
    <col min="10" max="10" width="2" customWidth="1"/>
    <col min="11" max="11" width="24.140625" customWidth="1"/>
    <col min="12" max="12" width="3.7109375" customWidth="1"/>
    <col min="13" max="13" width="1.140625" customWidth="1"/>
    <col min="14" max="14" width="1.42578125" customWidth="1"/>
  </cols>
  <sheetData>
    <row r="1" spans="2:17" ht="6" customHeight="1" x14ac:dyDescent="0.2"/>
    <row r="2" spans="2:17" ht="9" customHeight="1" x14ac:dyDescent="0.2">
      <c r="B2" s="6"/>
      <c r="C2" s="7"/>
      <c r="D2" s="8"/>
      <c r="E2" s="8"/>
      <c r="F2" s="8"/>
      <c r="G2" s="8"/>
      <c r="H2" s="8"/>
      <c r="I2" s="6"/>
      <c r="J2" s="8"/>
      <c r="K2" s="8"/>
      <c r="L2" s="8"/>
      <c r="M2" s="9"/>
    </row>
    <row r="3" spans="2:17" x14ac:dyDescent="0.2">
      <c r="B3" s="10"/>
      <c r="C3"/>
      <c r="D3" s="11" t="s">
        <v>14</v>
      </c>
      <c r="E3" s="259" t="s">
        <v>553</v>
      </c>
      <c r="F3" s="259"/>
      <c r="G3" s="259"/>
      <c r="I3" s="12" t="s">
        <v>15</v>
      </c>
      <c r="J3" s="16"/>
      <c r="K3" s="258" t="str">
        <f>'1.1 CONTO ECONOMICO ANTE'!$K$3</f>
        <v>DITTA</v>
      </c>
      <c r="L3" s="258"/>
      <c r="M3" s="14"/>
    </row>
    <row r="4" spans="2:17" x14ac:dyDescent="0.2">
      <c r="B4" s="10"/>
      <c r="C4"/>
      <c r="D4" s="11" t="s">
        <v>17</v>
      </c>
      <c r="E4" s="259" t="s">
        <v>18</v>
      </c>
      <c r="F4" s="259"/>
      <c r="G4" s="259"/>
      <c r="I4" s="12"/>
      <c r="J4" s="16"/>
      <c r="K4" s="261">
        <f>'1.1 CONTO ECONOMICO ANTE'!$K$4</f>
        <v>0</v>
      </c>
      <c r="L4" s="261"/>
      <c r="M4" s="14"/>
    </row>
    <row r="5" spans="2:17" x14ac:dyDescent="0.2">
      <c r="B5" s="10"/>
      <c r="E5" s="16"/>
      <c r="I5" s="12" t="s">
        <v>19</v>
      </c>
      <c r="J5" s="16"/>
      <c r="K5" s="262" t="str">
        <f>'1.1 CONTO ECONOMICO ANTE'!$K$5</f>
        <v>421</v>
      </c>
      <c r="L5" s="262"/>
      <c r="M5" s="14"/>
    </row>
    <row r="6" spans="2:17" ht="4.5" customHeight="1" x14ac:dyDescent="0.2">
      <c r="B6" s="17"/>
      <c r="C6" s="18"/>
      <c r="D6" s="19"/>
      <c r="E6" s="20"/>
      <c r="F6" s="19"/>
      <c r="G6" s="19"/>
      <c r="H6" s="21"/>
      <c r="I6" s="10"/>
      <c r="J6" s="16"/>
      <c r="M6" s="14"/>
    </row>
    <row r="7" spans="2:17" ht="3.75" customHeight="1" x14ac:dyDescent="0.2">
      <c r="B7" s="10"/>
      <c r="E7" s="16"/>
      <c r="I7" s="10"/>
      <c r="J7" s="16"/>
      <c r="M7" s="14"/>
    </row>
    <row r="8" spans="2:17" x14ac:dyDescent="0.2">
      <c r="B8" s="10"/>
      <c r="C8" s="16" t="s">
        <v>114</v>
      </c>
      <c r="I8" s="10"/>
      <c r="J8" s="16"/>
      <c r="M8" s="14"/>
    </row>
    <row r="9" spans="2:17" ht="5.25" customHeight="1" x14ac:dyDescent="0.2">
      <c r="B9" s="17"/>
      <c r="C9" s="18"/>
      <c r="D9" s="19"/>
      <c r="E9" s="20"/>
      <c r="F9" s="19"/>
      <c r="G9" s="19"/>
      <c r="H9" s="19"/>
      <c r="I9" s="17"/>
      <c r="J9" s="20"/>
      <c r="K9" s="19"/>
      <c r="L9" s="19"/>
      <c r="M9" s="21"/>
    </row>
    <row r="10" spans="2:17" ht="6.75" customHeight="1" x14ac:dyDescent="0.2">
      <c r="B10" s="10"/>
      <c r="I10" s="16"/>
      <c r="J10" s="16"/>
      <c r="K10" s="16"/>
      <c r="M10" s="14"/>
    </row>
    <row r="11" spans="2:17" ht="13.5" customHeight="1" x14ac:dyDescent="0.2">
      <c r="B11" s="10"/>
      <c r="G11" s="22" t="s">
        <v>82</v>
      </c>
      <c r="I11" s="22" t="s">
        <v>83</v>
      </c>
      <c r="J11" s="42"/>
      <c r="K11" s="22" t="s">
        <v>84</v>
      </c>
      <c r="M11" s="14"/>
      <c r="O11" s="1" t="s">
        <v>21</v>
      </c>
      <c r="P11" s="1" t="s">
        <v>22</v>
      </c>
      <c r="Q11" s="1" t="s">
        <v>23</v>
      </c>
    </row>
    <row r="12" spans="2:17" x14ac:dyDescent="0.2">
      <c r="B12" s="10"/>
      <c r="C12" t="s">
        <v>160</v>
      </c>
      <c r="D12" s="16" t="s">
        <v>25</v>
      </c>
      <c r="F12" s="24"/>
      <c r="G12" s="13"/>
      <c r="H12" s="24"/>
      <c r="I12" s="13"/>
      <c r="J12" s="24"/>
      <c r="K12" s="13"/>
      <c r="M12" s="14"/>
      <c r="O12">
        <f>IF(G12&gt;0,1,0)</f>
        <v>0</v>
      </c>
      <c r="P12">
        <f>IF(I12&gt;0,1,0)</f>
        <v>0</v>
      </c>
      <c r="Q12">
        <f>IF(K12&gt;0,1,0)</f>
        <v>0</v>
      </c>
    </row>
    <row r="13" spans="2:17" ht="13.5" customHeight="1" x14ac:dyDescent="0.2">
      <c r="B13" s="10"/>
      <c r="C13"/>
      <c r="M13" s="14"/>
    </row>
    <row r="14" spans="2:17" x14ac:dyDescent="0.2">
      <c r="B14" s="10"/>
      <c r="C14" t="s">
        <v>161</v>
      </c>
      <c r="D14" t="s">
        <v>117</v>
      </c>
      <c r="G14" s="25"/>
      <c r="H14" s="26"/>
      <c r="I14" s="25"/>
      <c r="J14" s="26"/>
      <c r="K14" s="25"/>
      <c r="M14" s="14"/>
      <c r="O14">
        <f>SUM(O12,P12,Q12)</f>
        <v>0</v>
      </c>
    </row>
    <row r="15" spans="2:17" ht="7.5" customHeight="1" x14ac:dyDescent="0.2">
      <c r="B15" s="10"/>
      <c r="C15"/>
      <c r="G15" s="26"/>
      <c r="H15" s="26"/>
      <c r="I15" s="26"/>
      <c r="J15" s="26"/>
      <c r="K15" s="26"/>
      <c r="M15" s="14"/>
    </row>
    <row r="16" spans="2:17" x14ac:dyDescent="0.2">
      <c r="B16" s="10"/>
      <c r="C16" t="s">
        <v>162</v>
      </c>
      <c r="D16" t="s">
        <v>119</v>
      </c>
      <c r="G16" s="25"/>
      <c r="H16" s="26"/>
      <c r="I16" s="25"/>
      <c r="J16" s="26"/>
      <c r="K16" s="25"/>
      <c r="M16" s="14"/>
    </row>
    <row r="17" spans="2:13" ht="6.75" customHeight="1" x14ac:dyDescent="0.2">
      <c r="B17" s="10"/>
      <c r="C17"/>
      <c r="G17" s="26"/>
      <c r="H17" s="26"/>
      <c r="I17" s="26"/>
      <c r="J17" s="26"/>
      <c r="K17" s="26"/>
      <c r="M17" s="14"/>
    </row>
    <row r="18" spans="2:13" x14ac:dyDescent="0.2">
      <c r="B18" s="10"/>
      <c r="C18" t="s">
        <v>163</v>
      </c>
      <c r="D18" t="s">
        <v>121</v>
      </c>
      <c r="G18" s="25"/>
      <c r="H18" s="26"/>
      <c r="I18" s="25"/>
      <c r="J18" s="26"/>
      <c r="K18" s="25"/>
      <c r="M18" s="14"/>
    </row>
    <row r="19" spans="2:13" ht="8.25" customHeight="1" x14ac:dyDescent="0.2">
      <c r="B19" s="10"/>
      <c r="C19"/>
      <c r="G19" s="26"/>
      <c r="H19" s="26"/>
      <c r="I19" s="26"/>
      <c r="J19" s="26"/>
      <c r="K19" s="26"/>
      <c r="M19" s="14"/>
    </row>
    <row r="20" spans="2:13" x14ac:dyDescent="0.2">
      <c r="B20" s="10"/>
      <c r="C20" t="s">
        <v>164</v>
      </c>
      <c r="D20" t="s">
        <v>123</v>
      </c>
      <c r="E20" s="16"/>
      <c r="F20" s="16"/>
      <c r="G20" s="25"/>
      <c r="H20" s="43"/>
      <c r="I20" s="25"/>
      <c r="J20" s="43"/>
      <c r="K20" s="25"/>
      <c r="M20" s="14"/>
    </row>
    <row r="21" spans="2:13" ht="6.75" customHeight="1" x14ac:dyDescent="0.2">
      <c r="B21" s="10"/>
      <c r="C21"/>
      <c r="E21" s="16"/>
      <c r="F21" s="16"/>
      <c r="G21" s="44"/>
      <c r="H21" s="43"/>
      <c r="I21" s="44"/>
      <c r="J21" s="43"/>
      <c r="K21" s="44"/>
      <c r="M21" s="14"/>
    </row>
    <row r="22" spans="2:13" x14ac:dyDescent="0.2">
      <c r="B22" s="10"/>
      <c r="C22" t="s">
        <v>165</v>
      </c>
      <c r="D22" t="s">
        <v>125</v>
      </c>
      <c r="E22" s="16"/>
      <c r="F22" s="16"/>
      <c r="G22" s="25"/>
      <c r="H22" s="43"/>
      <c r="I22" s="25"/>
      <c r="J22" s="43"/>
      <c r="K22" s="25"/>
      <c r="M22" s="14"/>
    </row>
    <row r="23" spans="2:13" ht="9" customHeight="1" x14ac:dyDescent="0.2">
      <c r="B23" s="10"/>
      <c r="C23"/>
      <c r="E23" s="16"/>
      <c r="F23" s="16"/>
      <c r="G23" s="44"/>
      <c r="H23" s="43"/>
      <c r="I23" s="44"/>
      <c r="J23" s="43"/>
      <c r="K23" s="44"/>
      <c r="M23" s="14"/>
    </row>
    <row r="24" spans="2:13" x14ac:dyDescent="0.2">
      <c r="B24" s="10"/>
      <c r="C24" t="s">
        <v>166</v>
      </c>
      <c r="D24" t="s">
        <v>127</v>
      </c>
      <c r="E24" s="16"/>
      <c r="F24" s="16"/>
      <c r="G24" s="25"/>
      <c r="H24" s="43"/>
      <c r="I24" s="25"/>
      <c r="J24" s="43"/>
      <c r="K24" s="25"/>
      <c r="M24" s="14"/>
    </row>
    <row r="25" spans="2:13" ht="6" customHeight="1" x14ac:dyDescent="0.2">
      <c r="B25" s="10"/>
      <c r="C25"/>
      <c r="E25" s="16"/>
      <c r="F25" s="16"/>
      <c r="G25" s="44"/>
      <c r="H25" s="43"/>
      <c r="I25" s="44"/>
      <c r="J25" s="43"/>
      <c r="K25" s="44"/>
      <c r="M25" s="14"/>
    </row>
    <row r="26" spans="2:13" x14ac:dyDescent="0.2">
      <c r="B26" s="10"/>
      <c r="C26" t="s">
        <v>167</v>
      </c>
      <c r="D26" t="s">
        <v>129</v>
      </c>
      <c r="E26" s="16"/>
      <c r="F26" s="16"/>
      <c r="G26" s="25"/>
      <c r="H26" s="43"/>
      <c r="I26" s="25"/>
      <c r="J26" s="43"/>
      <c r="K26" s="25"/>
      <c r="M26" s="14"/>
    </row>
    <row r="27" spans="2:13" ht="10.5" customHeight="1" x14ac:dyDescent="0.2">
      <c r="B27" s="10"/>
      <c r="C27"/>
      <c r="G27" s="29"/>
      <c r="H27" s="29"/>
      <c r="I27" s="29"/>
      <c r="J27" s="29"/>
      <c r="K27" s="29"/>
      <c r="M27" s="14"/>
    </row>
    <row r="28" spans="2:13" ht="12.75" customHeight="1" x14ac:dyDescent="0.2">
      <c r="B28" s="10"/>
      <c r="C28" t="s">
        <v>168</v>
      </c>
      <c r="D28" s="16" t="s">
        <v>131</v>
      </c>
      <c r="G28" s="45">
        <f>+G14+G16+G18+G20+G22+G24+G26</f>
        <v>0</v>
      </c>
      <c r="H28" s="29"/>
      <c r="I28" s="45">
        <f>+I14+I16+I18+I20+I22+I24+I26</f>
        <v>0</v>
      </c>
      <c r="J28" s="29"/>
      <c r="K28" s="45">
        <f>+K14+K16+K18+K20+K22+K24+K26</f>
        <v>0</v>
      </c>
      <c r="M28" s="14"/>
    </row>
    <row r="29" spans="2:13" x14ac:dyDescent="0.2">
      <c r="B29" s="10"/>
      <c r="D29" s="16"/>
      <c r="G29" s="5"/>
      <c r="H29" s="5"/>
      <c r="I29" s="5"/>
      <c r="J29" s="5"/>
      <c r="K29" s="5"/>
      <c r="M29" s="14"/>
    </row>
    <row r="30" spans="2:13" x14ac:dyDescent="0.2">
      <c r="B30" s="10"/>
      <c r="D30" s="16"/>
      <c r="G30" s="5"/>
      <c r="H30" s="5"/>
      <c r="I30" s="5"/>
      <c r="J30" s="5"/>
      <c r="K30" s="5"/>
      <c r="M30" s="14"/>
    </row>
    <row r="31" spans="2:13" x14ac:dyDescent="0.2">
      <c r="B31" s="10"/>
      <c r="D31" s="16"/>
      <c r="G31" s="5"/>
      <c r="H31" s="5"/>
      <c r="I31" s="5"/>
      <c r="J31" s="5"/>
      <c r="K31" s="5"/>
      <c r="M31" s="14"/>
    </row>
    <row r="32" spans="2:13" x14ac:dyDescent="0.2">
      <c r="B32" s="10"/>
      <c r="C32" s="1" t="s">
        <v>81</v>
      </c>
      <c r="D32" s="16"/>
      <c r="G32" s="5"/>
      <c r="H32" s="5"/>
      <c r="I32" s="5"/>
      <c r="J32" s="5"/>
      <c r="K32" s="5"/>
      <c r="M32" s="14"/>
    </row>
    <row r="33" spans="2:13" x14ac:dyDescent="0.2">
      <c r="B33" s="10"/>
      <c r="D33" s="16"/>
      <c r="G33" s="5"/>
      <c r="H33" s="5"/>
      <c r="I33" s="5"/>
      <c r="J33" s="5"/>
      <c r="K33" s="5"/>
      <c r="M33" s="14"/>
    </row>
    <row r="34" spans="2:13" x14ac:dyDescent="0.2">
      <c r="B34" s="10"/>
      <c r="D34" s="16"/>
      <c r="G34" s="5"/>
      <c r="H34" s="5"/>
      <c r="I34" s="5"/>
      <c r="J34" s="5"/>
      <c r="K34" s="5"/>
      <c r="M34" s="14"/>
    </row>
    <row r="35" spans="2:13" x14ac:dyDescent="0.2">
      <c r="B35" s="10"/>
      <c r="D35" s="16"/>
      <c r="G35" s="5"/>
      <c r="H35" s="5"/>
      <c r="I35" s="5"/>
      <c r="J35" s="5"/>
      <c r="K35" s="5"/>
      <c r="M35" s="14"/>
    </row>
    <row r="36" spans="2:13" x14ac:dyDescent="0.2">
      <c r="B36" s="10"/>
      <c r="D36" s="16"/>
      <c r="G36" s="5"/>
      <c r="H36" s="5"/>
      <c r="I36" s="5"/>
      <c r="J36" s="5"/>
      <c r="K36" s="5"/>
      <c r="M36" s="14"/>
    </row>
    <row r="37" spans="2:13" ht="14.25" customHeight="1" x14ac:dyDescent="0.2">
      <c r="B37" s="17"/>
      <c r="C37" s="18"/>
      <c r="D37" s="19"/>
      <c r="E37" s="19"/>
      <c r="F37" s="19"/>
      <c r="G37" s="46"/>
      <c r="H37" s="46"/>
      <c r="I37" s="46"/>
      <c r="J37" s="46"/>
      <c r="K37" s="46"/>
      <c r="L37" s="19"/>
      <c r="M37" s="21"/>
    </row>
    <row r="38" spans="2:13" ht="6" customHeight="1" x14ac:dyDescent="0.2"/>
  </sheetData>
  <sheetProtection algorithmName="SHA-512" hashValue="ueX9/cHPAjAWxgoSK9YDGsBTe6MPfojyaxWo6BM2aQQwFrINSeVqN5dMCuTeDqkAHaJnwxolv16EORo4A1PFgg==" saltValue="/xGcEIY5c6cKAY0WW1JIRg==" spinCount="100000" sheet="1" objects="1" scenarios="1"/>
  <mergeCells count="5">
    <mergeCell ref="K5:L5"/>
    <mergeCell ref="E3:G3"/>
    <mergeCell ref="K3:L3"/>
    <mergeCell ref="E4:G4"/>
    <mergeCell ref="K4:L4"/>
  </mergeCells>
  <phoneticPr fontId="6" type="noConversion"/>
  <printOptions horizontalCentered="1" verticalCentered="1"/>
  <pageMargins left="0.59055118110236227" right="0.6692913385826772" top="0.59055118110236227" bottom="0.39370078740157483" header="0.39370078740157483" footer="0.51181102362204722"/>
  <pageSetup paperSize="9" scale="97" firstPageNumber="0" orientation="landscape" r:id="rId1"/>
  <headerFooter>
    <oddHeader>&amp;C&amp;A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8">
    <pageSetUpPr fitToPage="1"/>
  </sheetPr>
  <dimension ref="B2:K43"/>
  <sheetViews>
    <sheetView showRowColHeaders="0" zoomScale="107" zoomScaleNormal="107" workbookViewId="0">
      <selection activeCell="F14" sqref="F14"/>
    </sheetView>
  </sheetViews>
  <sheetFormatPr defaultColWidth="0" defaultRowHeight="12.75" x14ac:dyDescent="0.2"/>
  <cols>
    <col min="1" max="1" width="1" customWidth="1"/>
    <col min="2" max="2" width="1.140625" customWidth="1"/>
    <col min="3" max="3" width="6.7109375" style="49" customWidth="1"/>
    <col min="4" max="4" width="21.85546875" customWidth="1"/>
    <col min="5" max="5" width="22.140625" customWidth="1"/>
    <col min="6" max="6" width="23.42578125" customWidth="1"/>
    <col min="7" max="7" width="1.85546875" customWidth="1"/>
    <col min="8" max="8" width="23.28515625" customWidth="1"/>
    <col min="9" max="9" width="1.42578125" customWidth="1"/>
    <col min="10" max="10" width="22.42578125" customWidth="1"/>
    <col min="11" max="11" width="9.140625" customWidth="1"/>
    <col min="12" max="12" width="1" customWidth="1"/>
  </cols>
  <sheetData>
    <row r="2" spans="2:11" ht="6" customHeight="1" x14ac:dyDescent="0.2">
      <c r="B2" s="6"/>
      <c r="C2" s="7"/>
      <c r="D2" s="8"/>
      <c r="E2" s="8"/>
      <c r="F2" s="8"/>
      <c r="G2" s="8"/>
      <c r="H2" s="6"/>
      <c r="I2" s="8"/>
      <c r="J2" s="8"/>
      <c r="K2" s="9"/>
    </row>
    <row r="3" spans="2:11" x14ac:dyDescent="0.2">
      <c r="B3" s="10"/>
      <c r="C3"/>
      <c r="D3" s="11" t="s">
        <v>14</v>
      </c>
      <c r="E3" s="16" t="s">
        <v>553</v>
      </c>
      <c r="F3" s="22"/>
      <c r="H3" s="12" t="s">
        <v>15</v>
      </c>
      <c r="I3" s="258" t="str">
        <f>'1.1 CONTO ECONOMICO ANTE'!$K$3</f>
        <v>DITTA</v>
      </c>
      <c r="J3" s="258"/>
      <c r="K3" s="14"/>
    </row>
    <row r="4" spans="2:11" x14ac:dyDescent="0.2">
      <c r="B4" s="10"/>
      <c r="C4"/>
      <c r="D4" s="11" t="s">
        <v>17</v>
      </c>
      <c r="E4" s="16" t="s">
        <v>18</v>
      </c>
      <c r="H4" s="12"/>
      <c r="I4" s="261">
        <f>'1.1 CONTO ECONOMICO ANTE'!$K$4</f>
        <v>0</v>
      </c>
      <c r="J4" s="261"/>
      <c r="K4" s="14"/>
    </row>
    <row r="5" spans="2:11" x14ac:dyDescent="0.2">
      <c r="B5" s="10"/>
      <c r="C5" s="1"/>
      <c r="E5" s="16"/>
      <c r="H5" s="12" t="s">
        <v>19</v>
      </c>
      <c r="I5" s="262" t="str">
        <f>'1.1 CONTO ECONOMICO ANTE'!$K$5</f>
        <v>421</v>
      </c>
      <c r="J5" s="262"/>
      <c r="K5" s="14"/>
    </row>
    <row r="6" spans="2:11" x14ac:dyDescent="0.2">
      <c r="B6" s="10"/>
      <c r="D6" s="1"/>
      <c r="E6" s="16"/>
      <c r="H6" s="10"/>
      <c r="J6" s="50"/>
      <c r="K6" s="14"/>
    </row>
    <row r="7" spans="2:11" ht="6.75" customHeight="1" x14ac:dyDescent="0.2">
      <c r="B7" s="17"/>
      <c r="C7" s="51"/>
      <c r="D7" s="18"/>
      <c r="E7" s="19"/>
      <c r="F7" s="20"/>
      <c r="G7" s="19"/>
      <c r="H7" s="17"/>
      <c r="I7" s="19"/>
      <c r="J7" s="19"/>
      <c r="K7" s="21"/>
    </row>
    <row r="8" spans="2:11" ht="4.5" customHeight="1" x14ac:dyDescent="0.2">
      <c r="B8" s="10"/>
      <c r="K8" s="9"/>
    </row>
    <row r="9" spans="2:11" x14ac:dyDescent="0.2">
      <c r="B9" s="10"/>
      <c r="K9" s="14"/>
    </row>
    <row r="10" spans="2:11" s="42" customFormat="1" x14ac:dyDescent="0.2">
      <c r="B10" s="52"/>
      <c r="C10" t="s">
        <v>169</v>
      </c>
      <c r="D10" s="16" t="s">
        <v>25</v>
      </c>
      <c r="F10" s="42">
        <v>-3</v>
      </c>
      <c r="H10" s="42">
        <v>-2</v>
      </c>
      <c r="J10" s="42">
        <v>-1</v>
      </c>
      <c r="K10" s="53"/>
    </row>
    <row r="11" spans="2:11" ht="9.75" customHeight="1" x14ac:dyDescent="0.2">
      <c r="B11" s="10"/>
      <c r="C11"/>
      <c r="K11" s="14"/>
    </row>
    <row r="12" spans="2:11" x14ac:dyDescent="0.2">
      <c r="B12" s="10"/>
      <c r="C12" t="s">
        <v>170</v>
      </c>
      <c r="D12" t="s">
        <v>171</v>
      </c>
      <c r="F12" s="45">
        <f>+'2.1  STATO PATRIMONIALE ANTE'!G28</f>
        <v>0</v>
      </c>
      <c r="G12" s="29"/>
      <c r="H12" s="45">
        <f>+'2.1  STATO PATRIMONIALE ANTE'!I28</f>
        <v>0</v>
      </c>
      <c r="I12" s="29"/>
      <c r="J12" s="45">
        <f>+'2.1  STATO PATRIMONIALE ANTE'!K28</f>
        <v>0</v>
      </c>
      <c r="K12" s="14"/>
    </row>
    <row r="13" spans="2:11" x14ac:dyDescent="0.2">
      <c r="B13" s="10"/>
      <c r="C13"/>
      <c r="F13" s="29"/>
      <c r="G13" s="29"/>
      <c r="H13" s="29"/>
      <c r="I13" s="29"/>
      <c r="J13" s="29"/>
      <c r="K13" s="14"/>
    </row>
    <row r="14" spans="2:11" x14ac:dyDescent="0.2">
      <c r="B14" s="10"/>
      <c r="C14" t="s">
        <v>172</v>
      </c>
      <c r="D14" t="s">
        <v>173</v>
      </c>
      <c r="F14" s="45">
        <f>+'1.1 CONTO ECONOMICO ANTE'!G50</f>
        <v>0</v>
      </c>
      <c r="G14" s="29"/>
      <c r="H14" s="45">
        <f>+'1.1 CONTO ECONOMICO ANTE'!I50</f>
        <v>0</v>
      </c>
      <c r="I14" s="29"/>
      <c r="J14" s="45">
        <f>+'1.1 CONTO ECONOMICO ANTE'!K50</f>
        <v>0</v>
      </c>
      <c r="K14" s="14"/>
    </row>
    <row r="15" spans="2:11" x14ac:dyDescent="0.2">
      <c r="B15" s="10"/>
      <c r="C15"/>
      <c r="K15" s="14"/>
    </row>
    <row r="16" spans="2:11" x14ac:dyDescent="0.2">
      <c r="B16" s="10"/>
      <c r="K16" s="14"/>
    </row>
    <row r="17" spans="2:11" x14ac:dyDescent="0.2">
      <c r="B17" s="10"/>
      <c r="C17" t="s">
        <v>174</v>
      </c>
      <c r="D17" t="s">
        <v>175</v>
      </c>
      <c r="F17" s="54">
        <f>IF(F12=0,0,(+F14/F12))</f>
        <v>0</v>
      </c>
      <c r="H17" s="54">
        <f>IF(H12=0,0,(+H14/H12))</f>
        <v>0</v>
      </c>
      <c r="J17" s="54">
        <f>IF(J12=0,0,(+J14/J12))</f>
        <v>0</v>
      </c>
      <c r="K17" s="14"/>
    </row>
    <row r="18" spans="2:11" x14ac:dyDescent="0.2">
      <c r="B18" s="10"/>
      <c r="C18"/>
      <c r="F18" s="55"/>
      <c r="H18" s="55"/>
      <c r="J18" s="55"/>
      <c r="K18" s="14"/>
    </row>
    <row r="19" spans="2:11" x14ac:dyDescent="0.2">
      <c r="B19" s="10"/>
      <c r="F19" s="55"/>
      <c r="H19" s="55"/>
      <c r="J19" s="55"/>
      <c r="K19" s="14"/>
    </row>
    <row r="20" spans="2:11" x14ac:dyDescent="0.2">
      <c r="B20" s="52"/>
      <c r="C20" t="s">
        <v>176</v>
      </c>
      <c r="D20" s="16" t="s">
        <v>25</v>
      </c>
      <c r="E20" s="42"/>
      <c r="F20" s="42" t="s">
        <v>82</v>
      </c>
      <c r="G20" s="42"/>
      <c r="H20" s="42" t="s">
        <v>83</v>
      </c>
      <c r="I20" s="42"/>
      <c r="J20" s="42" t="s">
        <v>84</v>
      </c>
      <c r="K20" s="53"/>
    </row>
    <row r="21" spans="2:11" x14ac:dyDescent="0.2">
      <c r="B21" s="10"/>
      <c r="C21"/>
      <c r="K21" s="14"/>
    </row>
    <row r="22" spans="2:11" s="16" customFormat="1" x14ac:dyDescent="0.2">
      <c r="B22" s="10"/>
      <c r="C22" t="s">
        <v>177</v>
      </c>
      <c r="D22" t="s">
        <v>171</v>
      </c>
      <c r="E22"/>
      <c r="F22" s="45">
        <f>+'2.2  STATO PATRIMONIALE POST'!G28</f>
        <v>0</v>
      </c>
      <c r="G22" s="29"/>
      <c r="H22" s="45">
        <f>+'2.2  STATO PATRIMONIALE POST'!I28</f>
        <v>0</v>
      </c>
      <c r="I22" s="29"/>
      <c r="J22" s="45">
        <f>+'2.2  STATO PATRIMONIALE POST'!K28</f>
        <v>0</v>
      </c>
      <c r="K22" s="14"/>
    </row>
    <row r="23" spans="2:11" s="16" customFormat="1" x14ac:dyDescent="0.2">
      <c r="B23" s="10"/>
      <c r="C23"/>
      <c r="D23"/>
      <c r="E23"/>
      <c r="F23" s="29"/>
      <c r="G23" s="29"/>
      <c r="H23" s="29"/>
      <c r="I23" s="29"/>
      <c r="J23" s="29"/>
      <c r="K23" s="14"/>
    </row>
    <row r="24" spans="2:11" x14ac:dyDescent="0.2">
      <c r="B24" s="10"/>
      <c r="C24" t="s">
        <v>178</v>
      </c>
      <c r="D24" t="s">
        <v>173</v>
      </c>
      <c r="F24" s="45">
        <f>+'1.2 CONTO ECONOMICO POST'!G50</f>
        <v>0</v>
      </c>
      <c r="G24" s="29"/>
      <c r="H24" s="45">
        <f>+'1.2 CONTO ECONOMICO POST'!I50</f>
        <v>0</v>
      </c>
      <c r="I24" s="29"/>
      <c r="J24" s="45">
        <f>+'1.2 CONTO ECONOMICO POST'!K50</f>
        <v>0</v>
      </c>
      <c r="K24" s="14"/>
    </row>
    <row r="25" spans="2:11" x14ac:dyDescent="0.2">
      <c r="B25" s="10"/>
      <c r="C25"/>
      <c r="K25" s="14"/>
    </row>
    <row r="26" spans="2:11" x14ac:dyDescent="0.2">
      <c r="B26" s="10"/>
      <c r="K26" s="14"/>
    </row>
    <row r="27" spans="2:11" x14ac:dyDescent="0.2">
      <c r="B27" s="10"/>
      <c r="C27" t="s">
        <v>179</v>
      </c>
      <c r="D27" t="s">
        <v>180</v>
      </c>
      <c r="F27" s="54">
        <f>IF(F22=0,0,(+F24/F22))</f>
        <v>0</v>
      </c>
      <c r="H27" s="54">
        <f>IF(H22=0,0,(+H24/H22))</f>
        <v>0</v>
      </c>
      <c r="J27" s="54">
        <f>IF(J22=0,0,(+J24/J22))</f>
        <v>0</v>
      </c>
      <c r="K27" s="14"/>
    </row>
    <row r="28" spans="2:11" x14ac:dyDescent="0.2">
      <c r="B28" s="10"/>
      <c r="C28"/>
      <c r="F28" s="55"/>
      <c r="H28" s="55"/>
      <c r="J28" s="55"/>
      <c r="K28" s="14"/>
    </row>
    <row r="29" spans="2:11" x14ac:dyDescent="0.2">
      <c r="B29" s="10"/>
      <c r="K29" s="14"/>
    </row>
    <row r="30" spans="2:11" x14ac:dyDescent="0.2">
      <c r="B30" s="56"/>
      <c r="C30" t="s">
        <v>181</v>
      </c>
      <c r="D30" s="16" t="s">
        <v>182</v>
      </c>
      <c r="F30" s="54">
        <f>(F17+H17+J17)/3</f>
        <v>0</v>
      </c>
      <c r="G30" s="16"/>
      <c r="H30" s="16"/>
      <c r="I30" s="16"/>
      <c r="K30" s="57"/>
    </row>
    <row r="31" spans="2:11" x14ac:dyDescent="0.2">
      <c r="B31" s="56"/>
      <c r="C31"/>
      <c r="D31" s="16"/>
      <c r="E31" s="55"/>
      <c r="F31" s="24"/>
      <c r="G31" s="16"/>
      <c r="H31" s="16"/>
      <c r="I31" s="16"/>
      <c r="K31" s="57"/>
    </row>
    <row r="32" spans="2:11" x14ac:dyDescent="0.2">
      <c r="B32" s="56"/>
      <c r="C32" t="s">
        <v>183</v>
      </c>
      <c r="D32" s="16" t="s">
        <v>184</v>
      </c>
      <c r="E32" s="55"/>
      <c r="F32" s="54">
        <f>(F27+H27+J27)/3</f>
        <v>0</v>
      </c>
      <c r="G32" s="16"/>
      <c r="H32" s="16"/>
      <c r="I32" s="16"/>
      <c r="K32" s="57"/>
    </row>
    <row r="33" spans="2:11" x14ac:dyDescent="0.2">
      <c r="B33" s="56"/>
      <c r="D33" s="16"/>
      <c r="E33" s="55"/>
      <c r="F33" s="55"/>
      <c r="G33" s="16"/>
      <c r="H33" s="16"/>
      <c r="I33" s="16"/>
      <c r="K33" s="57"/>
    </row>
    <row r="34" spans="2:11" x14ac:dyDescent="0.2">
      <c r="B34" s="56"/>
      <c r="C34" t="s">
        <v>185</v>
      </c>
      <c r="D34" s="16" t="s">
        <v>186</v>
      </c>
      <c r="E34" s="55"/>
      <c r="F34" s="58" t="b">
        <f>IF(F30&lt;F32,"OK")</f>
        <v>0</v>
      </c>
      <c r="G34" s="16"/>
      <c r="H34" s="16"/>
      <c r="I34" s="16"/>
      <c r="K34" s="57"/>
    </row>
    <row r="35" spans="2:11" x14ac:dyDescent="0.2">
      <c r="B35" s="59"/>
      <c r="C35" s="51"/>
      <c r="D35" s="20"/>
      <c r="E35" s="20"/>
      <c r="F35" s="20"/>
      <c r="G35" s="20"/>
      <c r="H35" s="20"/>
      <c r="I35" s="20"/>
      <c r="J35" s="60"/>
      <c r="K35" s="61"/>
    </row>
    <row r="36" spans="2:11" ht="5.25" customHeight="1" x14ac:dyDescent="0.2">
      <c r="B36" s="8"/>
      <c r="K36" s="8"/>
    </row>
    <row r="37" spans="2:11" hidden="1" x14ac:dyDescent="0.2">
      <c r="B37" s="10"/>
      <c r="D37" s="16" t="s">
        <v>187</v>
      </c>
      <c r="F37" s="62">
        <f>+'1.1 CONTO ECONOMICO ANTE'!G34</f>
        <v>0</v>
      </c>
      <c r="H37" s="62">
        <f>+'1.1 CONTO ECONOMICO ANTE'!I34</f>
        <v>0</v>
      </c>
      <c r="J37" s="62">
        <f>+'1.1 CONTO ECONOMICO ANTE'!K34</f>
        <v>0</v>
      </c>
      <c r="K37" s="14"/>
    </row>
    <row r="38" spans="2:11" hidden="1" x14ac:dyDescent="0.2">
      <c r="B38" s="10"/>
      <c r="D38" s="16"/>
      <c r="F38" s="5"/>
      <c r="H38" s="5"/>
      <c r="J38" s="5"/>
      <c r="K38" s="14"/>
    </row>
    <row r="39" spans="2:11" hidden="1" x14ac:dyDescent="0.2">
      <c r="B39" s="17"/>
      <c r="C39" s="51"/>
      <c r="D39" s="20"/>
      <c r="E39" s="19"/>
      <c r="F39" s="46"/>
      <c r="G39" s="19"/>
      <c r="H39" s="46"/>
      <c r="I39" s="19"/>
      <c r="J39" s="46"/>
      <c r="K39" s="21"/>
    </row>
    <row r="40" spans="2:11" hidden="1" x14ac:dyDescent="0.2">
      <c r="B40" s="10"/>
      <c r="K40" s="14"/>
    </row>
    <row r="41" spans="2:11" hidden="1" x14ac:dyDescent="0.2">
      <c r="B41" s="10"/>
      <c r="C41" s="49" t="s">
        <v>188</v>
      </c>
      <c r="D41" s="63" t="s">
        <v>189</v>
      </c>
      <c r="E41" s="42"/>
      <c r="F41" s="64">
        <f>'2.1  STATO PATRIMONIALE ANTE'!O14</f>
        <v>0</v>
      </c>
      <c r="K41" s="14"/>
    </row>
    <row r="42" spans="2:11" hidden="1" x14ac:dyDescent="0.2">
      <c r="B42" s="10"/>
      <c r="K42" s="14"/>
    </row>
    <row r="43" spans="2:11" hidden="1" x14ac:dyDescent="0.2">
      <c r="B43" s="17"/>
      <c r="C43" s="51"/>
      <c r="D43" s="19"/>
      <c r="E43" s="19"/>
      <c r="F43" s="19"/>
      <c r="G43" s="19"/>
      <c r="H43" s="19"/>
      <c r="I43" s="19"/>
      <c r="J43" s="19"/>
      <c r="K43" s="21"/>
    </row>
  </sheetData>
  <sheetProtection algorithmName="SHA-512" hashValue="2ENn8ST3ZWzKI9cQ0vGDJBSwhU/BaTt2s7F7GmDbJR0KJl2woV9NFYpLmGu+nqhfVeplWUrC0nBmjyBcXMsijg==" saltValue="3N7/fNqPoAlEYksc6BPVNg==" spinCount="100000" sheet="1" objects="1" scenarios="1"/>
  <mergeCells count="3">
    <mergeCell ref="I3:J3"/>
    <mergeCell ref="I4:J4"/>
    <mergeCell ref="I5:J5"/>
  </mergeCells>
  <phoneticPr fontId="6" type="noConversion"/>
  <printOptions horizontalCentered="1" verticalCentered="1"/>
  <pageMargins left="0.59055118110236227" right="0.59055118110236227" top="0.59055118110236227" bottom="0.39370078740157483" header="0.39370078740157483" footer="0.51181102362204722"/>
  <pageSetup paperSize="9" firstPageNumber="0" orientation="landscape" r:id="rId1"/>
  <headerFooter>
    <oddHeader>&amp;C&amp;A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9">
    <pageSetUpPr fitToPage="1"/>
  </sheetPr>
  <dimension ref="B2:K33"/>
  <sheetViews>
    <sheetView showRowColHeaders="0" zoomScale="107" zoomScaleNormal="107" workbookViewId="0">
      <selection activeCell="J17" sqref="J17"/>
    </sheetView>
  </sheetViews>
  <sheetFormatPr defaultColWidth="0" defaultRowHeight="12.75" x14ac:dyDescent="0.2"/>
  <cols>
    <col min="1" max="1" width="1" customWidth="1"/>
    <col min="2" max="2" width="1.140625" customWidth="1"/>
    <col min="3" max="3" width="5.140625" style="49" customWidth="1"/>
    <col min="4" max="4" width="18.28515625" customWidth="1"/>
    <col min="5" max="5" width="22.140625" customWidth="1"/>
    <col min="6" max="6" width="23.42578125" customWidth="1"/>
    <col min="7" max="7" width="1.85546875" customWidth="1"/>
    <col min="8" max="8" width="23.28515625" customWidth="1"/>
    <col min="9" max="9" width="1.42578125" customWidth="1"/>
    <col min="10" max="10" width="22.42578125" customWidth="1"/>
    <col min="11" max="11" width="9.140625" customWidth="1"/>
    <col min="12" max="12" width="1" customWidth="1"/>
  </cols>
  <sheetData>
    <row r="2" spans="2:11" ht="6" customHeight="1" x14ac:dyDescent="0.2">
      <c r="B2" s="6"/>
      <c r="C2" s="7"/>
      <c r="D2" s="8"/>
      <c r="E2" s="8"/>
      <c r="F2" s="8"/>
      <c r="G2" s="8"/>
      <c r="H2" s="6"/>
      <c r="I2" s="8"/>
      <c r="J2" s="8"/>
      <c r="K2" s="9"/>
    </row>
    <row r="3" spans="2:11" x14ac:dyDescent="0.2">
      <c r="B3" s="10"/>
      <c r="C3"/>
      <c r="D3" s="11" t="s">
        <v>14</v>
      </c>
      <c r="E3" s="65" t="s">
        <v>553</v>
      </c>
      <c r="F3" s="22"/>
      <c r="H3" s="12" t="s">
        <v>15</v>
      </c>
      <c r="I3" s="258" t="str">
        <f>'1.1 CONTO ECONOMICO ANTE'!$K$3</f>
        <v>DITTA</v>
      </c>
      <c r="J3" s="258"/>
      <c r="K3" s="14"/>
    </row>
    <row r="4" spans="2:11" x14ac:dyDescent="0.2">
      <c r="B4" s="10"/>
      <c r="C4"/>
      <c r="D4" s="11" t="s">
        <v>17</v>
      </c>
      <c r="E4" s="65" t="s">
        <v>18</v>
      </c>
      <c r="H4" s="12"/>
      <c r="I4" s="261">
        <f>'1.1 CONTO ECONOMICO ANTE'!$K$4</f>
        <v>0</v>
      </c>
      <c r="J4" s="261"/>
      <c r="K4" s="14"/>
    </row>
    <row r="5" spans="2:11" x14ac:dyDescent="0.2">
      <c r="B5" s="10"/>
      <c r="C5" s="1"/>
      <c r="E5" s="16"/>
      <c r="H5" s="12" t="s">
        <v>19</v>
      </c>
      <c r="I5" s="262" t="str">
        <f>'1.1 CONTO ECONOMICO ANTE'!$K$5</f>
        <v>421</v>
      </c>
      <c r="J5" s="262"/>
      <c r="K5" s="14"/>
    </row>
    <row r="6" spans="2:11" x14ac:dyDescent="0.2">
      <c r="B6" s="10"/>
      <c r="D6" s="1"/>
      <c r="E6" s="16"/>
      <c r="H6" s="10"/>
      <c r="J6" s="50"/>
      <c r="K6" s="14"/>
    </row>
    <row r="7" spans="2:11" ht="6.75" customHeight="1" x14ac:dyDescent="0.2">
      <c r="B7" s="17"/>
      <c r="C7" s="51"/>
      <c r="D7" s="18"/>
      <c r="E7" s="19"/>
      <c r="F7" s="20"/>
      <c r="G7" s="19"/>
      <c r="H7" s="17"/>
      <c r="I7" s="19"/>
      <c r="J7" s="19"/>
      <c r="K7" s="21"/>
    </row>
    <row r="8" spans="2:11" ht="4.5" customHeight="1" x14ac:dyDescent="0.2">
      <c r="B8" s="10"/>
      <c r="K8" s="9"/>
    </row>
    <row r="9" spans="2:11" x14ac:dyDescent="0.2">
      <c r="B9" s="10"/>
      <c r="K9" s="14"/>
    </row>
    <row r="10" spans="2:11" s="42" customFormat="1" x14ac:dyDescent="0.2">
      <c r="B10" s="52"/>
      <c r="C10" t="s">
        <v>190</v>
      </c>
      <c r="D10" s="16" t="s">
        <v>25</v>
      </c>
      <c r="F10" s="42">
        <v>-3</v>
      </c>
      <c r="H10" s="42">
        <v>-2</v>
      </c>
      <c r="J10" s="42">
        <v>-1</v>
      </c>
      <c r="K10" s="53"/>
    </row>
    <row r="11" spans="2:11" ht="9.75" customHeight="1" x14ac:dyDescent="0.2">
      <c r="B11" s="10"/>
      <c r="C11"/>
      <c r="K11" s="14"/>
    </row>
    <row r="12" spans="2:11" x14ac:dyDescent="0.2">
      <c r="B12" s="10"/>
      <c r="C12" t="s">
        <v>191</v>
      </c>
      <c r="D12" t="str">
        <f>'1.1 CONTO ECONOMICO ANTE'!$D$34</f>
        <v>VALORE AGGIUNTO (ante)</v>
      </c>
      <c r="F12" s="45">
        <f>'1.1 CONTO ECONOMICO ANTE'!$G$34</f>
        <v>0</v>
      </c>
      <c r="G12" s="29"/>
      <c r="H12" s="45">
        <f>'1.1 CONTO ECONOMICO ANTE'!$I$34</f>
        <v>0</v>
      </c>
      <c r="I12" s="29"/>
      <c r="J12" s="45">
        <f>'1.1 CONTO ECONOMICO ANTE'!$K$34</f>
        <v>0</v>
      </c>
      <c r="K12" s="14"/>
    </row>
    <row r="13" spans="2:11" x14ac:dyDescent="0.2">
      <c r="B13" s="10"/>
      <c r="C13"/>
      <c r="F13" s="55"/>
      <c r="H13" s="55"/>
      <c r="J13" s="55"/>
      <c r="K13" s="14"/>
    </row>
    <row r="14" spans="2:11" x14ac:dyDescent="0.2">
      <c r="B14" s="10"/>
      <c r="F14" s="55"/>
      <c r="H14" s="55"/>
      <c r="J14" s="55"/>
      <c r="K14" s="14"/>
    </row>
    <row r="15" spans="2:11" x14ac:dyDescent="0.2">
      <c r="B15" s="52"/>
      <c r="C15" t="s">
        <v>192</v>
      </c>
      <c r="D15" s="16" t="s">
        <v>25</v>
      </c>
      <c r="E15" s="42"/>
      <c r="F15" s="42" t="s">
        <v>82</v>
      </c>
      <c r="G15" s="42"/>
      <c r="H15" s="42" t="s">
        <v>83</v>
      </c>
      <c r="I15" s="42"/>
      <c r="J15" s="42" t="s">
        <v>84</v>
      </c>
      <c r="K15" s="53"/>
    </row>
    <row r="16" spans="2:11" x14ac:dyDescent="0.2">
      <c r="B16" s="10"/>
      <c r="C16"/>
      <c r="K16" s="14"/>
    </row>
    <row r="17" spans="2:11" x14ac:dyDescent="0.2">
      <c r="B17" s="10"/>
      <c r="C17" t="s">
        <v>193</v>
      </c>
      <c r="D17" t="str">
        <f>'1.2 CONTO ECONOMICO POST'!$D$34</f>
        <v>VALORE AGGIUNTO (post)</v>
      </c>
      <c r="F17" s="45">
        <f>'1.2 CONTO ECONOMICO POST'!$G$34</f>
        <v>0</v>
      </c>
      <c r="G17" s="29"/>
      <c r="H17" s="45">
        <f>'1.2 CONTO ECONOMICO POST'!$I$34</f>
        <v>0</v>
      </c>
      <c r="I17" s="29"/>
      <c r="J17" s="45">
        <f>'1.2 CONTO ECONOMICO POST'!$K$34</f>
        <v>0</v>
      </c>
      <c r="K17" s="14"/>
    </row>
    <row r="18" spans="2:11" x14ac:dyDescent="0.2">
      <c r="B18" s="10"/>
      <c r="C18"/>
      <c r="F18" s="55"/>
      <c r="H18" s="55"/>
      <c r="J18" s="55"/>
      <c r="K18" s="14"/>
    </row>
    <row r="19" spans="2:11" x14ac:dyDescent="0.2">
      <c r="B19" s="10"/>
      <c r="K19" s="14"/>
    </row>
    <row r="20" spans="2:11" x14ac:dyDescent="0.2">
      <c r="B20" s="56"/>
      <c r="C20" t="s">
        <v>194</v>
      </c>
      <c r="D20" s="16" t="s">
        <v>195</v>
      </c>
      <c r="F20" s="66">
        <f>(F12+H12+J12)/3</f>
        <v>0</v>
      </c>
      <c r="G20" s="16"/>
      <c r="H20" s="16"/>
      <c r="I20" s="16"/>
      <c r="K20" s="57"/>
    </row>
    <row r="21" spans="2:11" x14ac:dyDescent="0.2">
      <c r="B21" s="56"/>
      <c r="C21"/>
      <c r="D21" s="16"/>
      <c r="E21" s="55"/>
      <c r="F21" s="24"/>
      <c r="G21" s="16"/>
      <c r="H21" s="16"/>
      <c r="I21" s="16"/>
      <c r="K21" s="57"/>
    </row>
    <row r="22" spans="2:11" x14ac:dyDescent="0.2">
      <c r="B22" s="56"/>
      <c r="C22" t="s">
        <v>196</v>
      </c>
      <c r="D22" s="16" t="s">
        <v>197</v>
      </c>
      <c r="E22" s="55"/>
      <c r="F22" s="66">
        <f>(F17+H17+J17)/3</f>
        <v>0</v>
      </c>
      <c r="G22" s="16"/>
      <c r="H22" s="16"/>
      <c r="I22" s="16"/>
      <c r="K22" s="57"/>
    </row>
    <row r="23" spans="2:11" x14ac:dyDescent="0.2">
      <c r="B23" s="56"/>
      <c r="D23" s="16"/>
      <c r="E23" s="55"/>
      <c r="F23" s="55"/>
      <c r="G23" s="16"/>
      <c r="H23" s="16"/>
      <c r="I23" s="16"/>
      <c r="K23" s="57"/>
    </row>
    <row r="24" spans="2:11" x14ac:dyDescent="0.2">
      <c r="B24" s="56"/>
      <c r="C24" t="s">
        <v>198</v>
      </c>
      <c r="D24" s="16" t="s">
        <v>186</v>
      </c>
      <c r="E24" s="55"/>
      <c r="F24" s="58" t="b">
        <f>IF(F20&lt;F22,"OK")</f>
        <v>0</v>
      </c>
      <c r="G24" s="16"/>
      <c r="H24" s="16"/>
      <c r="I24" s="16"/>
      <c r="K24" s="57"/>
    </row>
    <row r="25" spans="2:11" x14ac:dyDescent="0.2">
      <c r="B25" s="59"/>
      <c r="C25" s="51"/>
      <c r="D25" s="20"/>
      <c r="E25" s="20"/>
      <c r="F25" s="20"/>
      <c r="G25" s="20"/>
      <c r="H25" s="20"/>
      <c r="I25" s="20"/>
      <c r="J25" s="60"/>
      <c r="K25" s="61"/>
    </row>
    <row r="26" spans="2:11" ht="5.25" customHeight="1" x14ac:dyDescent="0.2">
      <c r="B26" s="8"/>
      <c r="K26" s="8"/>
    </row>
    <row r="27" spans="2:11" hidden="1" x14ac:dyDescent="0.2">
      <c r="B27" s="10"/>
      <c r="D27" s="16" t="s">
        <v>187</v>
      </c>
      <c r="F27" s="62">
        <f>+'1.1 CONTO ECONOMICO ANTE'!G34</f>
        <v>0</v>
      </c>
      <c r="H27" s="62">
        <f>+'1.1 CONTO ECONOMICO ANTE'!I34</f>
        <v>0</v>
      </c>
      <c r="J27" s="62">
        <f>+'1.1 CONTO ECONOMICO ANTE'!K34</f>
        <v>0</v>
      </c>
      <c r="K27" s="14"/>
    </row>
    <row r="28" spans="2:11" hidden="1" x14ac:dyDescent="0.2">
      <c r="B28" s="10"/>
      <c r="D28" s="16"/>
      <c r="F28" s="5"/>
      <c r="H28" s="5"/>
      <c r="J28" s="5"/>
      <c r="K28" s="14"/>
    </row>
    <row r="29" spans="2:11" hidden="1" x14ac:dyDescent="0.2">
      <c r="B29" s="17"/>
      <c r="C29" s="51"/>
      <c r="D29" s="20"/>
      <c r="E29" s="19"/>
      <c r="F29" s="46"/>
      <c r="G29" s="19"/>
      <c r="H29" s="46"/>
      <c r="I29" s="19"/>
      <c r="J29" s="46"/>
      <c r="K29" s="21"/>
    </row>
    <row r="30" spans="2:11" hidden="1" x14ac:dyDescent="0.2">
      <c r="B30" s="10"/>
      <c r="K30" s="14"/>
    </row>
    <row r="31" spans="2:11" hidden="1" x14ac:dyDescent="0.2">
      <c r="B31" s="10"/>
      <c r="C31" s="49" t="s">
        <v>188</v>
      </c>
      <c r="D31" s="63" t="s">
        <v>189</v>
      </c>
      <c r="E31" s="42"/>
      <c r="F31" s="64">
        <f>'2.1  STATO PATRIMONIALE ANTE'!O14</f>
        <v>0</v>
      </c>
      <c r="K31" s="14"/>
    </row>
    <row r="32" spans="2:11" hidden="1" x14ac:dyDescent="0.2">
      <c r="B32" s="10"/>
      <c r="K32" s="14"/>
    </row>
    <row r="33" spans="2:11" hidden="1" x14ac:dyDescent="0.2">
      <c r="B33" s="17"/>
      <c r="C33" s="51"/>
      <c r="D33" s="19"/>
      <c r="E33" s="19"/>
      <c r="F33" s="19"/>
      <c r="G33" s="19"/>
      <c r="H33" s="19"/>
      <c r="I33" s="19"/>
      <c r="J33" s="19"/>
      <c r="K33" s="21"/>
    </row>
  </sheetData>
  <sheetProtection algorithmName="SHA-512" hashValue="Wza5ayUedZloayv0wjSCCNYlAH5XB3kTs8CNWrI5CGyaJ67UWYjBjUutZeIRfdKc3JbjFn2kFEpWB0BzD7vntQ==" saltValue="JrjC9s0VWTlH8FsTQnfVyg==" spinCount="100000" sheet="1" objects="1" scenarios="1"/>
  <mergeCells count="3">
    <mergeCell ref="I3:J3"/>
    <mergeCell ref="I4:J4"/>
    <mergeCell ref="I5:J5"/>
  </mergeCells>
  <phoneticPr fontId="6" type="noConversion"/>
  <printOptions horizontalCentered="1" verticalCentered="1"/>
  <pageMargins left="0.59055118110236227" right="0.59055118110236227" top="0.59055118110236227" bottom="0.39370078740157483" header="0.39370078740157483" footer="0.51181102362204722"/>
  <pageSetup paperSize="9" firstPageNumber="0" orientation="landscape" r:id="rId1"/>
  <headerFooter>
    <oddHeader>&amp;C&amp;A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501D1C543DFC489A49C758A0D7F240" ma:contentTypeVersion="15" ma:contentTypeDescription="Creare un nuovo documento." ma:contentTypeScope="" ma:versionID="9e2ab5acc5f2bf857a26b52ec41f08a1">
  <xsd:schema xmlns:xsd="http://www.w3.org/2001/XMLSchema" xmlns:xs="http://www.w3.org/2001/XMLSchema" xmlns:p="http://schemas.microsoft.com/office/2006/metadata/properties" xmlns:ns2="b2d406ff-2256-4372-9054-9f344884b338" xmlns:ns3="bc96c859-9a18-4a37-99fe-338d7531bf4a" targetNamespace="http://schemas.microsoft.com/office/2006/metadata/properties" ma:root="true" ma:fieldsID="b41eea9b034746be59a1a62b85058f3c" ns2:_="" ns3:_="">
    <xsd:import namespace="b2d406ff-2256-4372-9054-9f344884b338"/>
    <xsd:import namespace="bc96c859-9a18-4a37-99fe-338d7531bf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406ff-2256-4372-9054-9f344884b3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Tag immagine" ma:readOnly="false" ma:fieldId="{5cf76f15-5ced-4ddc-b409-7134ff3c332f}" ma:taxonomyMulti="true" ma:sspId="f142042a-cce1-48a2-9778-cb2252a46f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6c859-9a18-4a37-99fe-338d7531bf4a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84a07b7a-5912-4e1d-aef2-f3df66ce9b15}" ma:internalName="TaxCatchAll" ma:showField="CatchAllData" ma:web="bc96c859-9a18-4a37-99fe-338d7531bf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024855-F7D1-4119-9D95-1FD3192C7F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5CB66F-C2FD-407E-81C5-F75CEA3100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406ff-2256-4372-9054-9f344884b338"/>
    <ds:schemaRef ds:uri="bc96c859-9a18-4a37-99fe-338d7531bf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8716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28</vt:i4>
      </vt:variant>
      <vt:variant>
        <vt:lpstr>Intervalli denominati</vt:lpstr>
      </vt:variant>
      <vt:variant>
        <vt:i4>8</vt:i4>
      </vt:variant>
    </vt:vector>
  </HeadingPairs>
  <TitlesOfParts>
    <vt:vector size="36" baseType="lpstr">
      <vt:lpstr>2-1_PROGETTI_OUT</vt:lpstr>
      <vt:lpstr>1.1 CONTO ECONOMICO ANTE</vt:lpstr>
      <vt:lpstr>1.2 CONTO ECONOMICO POST</vt:lpstr>
      <vt:lpstr>2.1  STATO PATRIMONIALE ANTE</vt:lpstr>
      <vt:lpstr>2-1_STATO_PATRIMONIALE_OUT</vt:lpstr>
      <vt:lpstr>3-2_CONTO_ECONOMICO_OUT</vt:lpstr>
      <vt:lpstr>2.2  STATO PATRIMONIALE POST</vt:lpstr>
      <vt:lpstr>PREREQUISITO_1_ROI</vt:lpstr>
      <vt:lpstr>PREREQUISITO_2_VALORE AGGIUNTO</vt:lpstr>
      <vt:lpstr>3 MATERIE PRIME</vt:lpstr>
      <vt:lpstr>4-2_MATERIE_PRIME_OUT</vt:lpstr>
      <vt:lpstr>3.1 RIEPILOGO MATERIE PRIME</vt:lpstr>
      <vt:lpstr>4 PRODOTTI FINITI</vt:lpstr>
      <vt:lpstr>5-1_PRODOTTI_OUT</vt:lpstr>
      <vt:lpstr>5-4_PREZZI_MATERIE_PRIME_OUT</vt:lpstr>
      <vt:lpstr>5 RIEPILOGO PRODOTTI FINITI</vt:lpstr>
      <vt:lpstr>6 PREVENTIVO_LAVORI </vt:lpstr>
      <vt:lpstr>7 REIMPIEGO ENERGETICO</vt:lpstr>
      <vt:lpstr>8 PUNTEGGIO PRIORITA</vt:lpstr>
      <vt:lpstr>6-4_PREVENTIVO_LAVORI_OUT</vt:lpstr>
      <vt:lpstr>6-5_COSTI_UNITARI_OUT</vt:lpstr>
      <vt:lpstr>7_PIANO_FINANZIARIO_OUT</vt:lpstr>
      <vt:lpstr>PREREQUISITO_2_ROI_OUT</vt:lpstr>
      <vt:lpstr>PREVENTIVO_LAVORI_APPROVATO</vt:lpstr>
      <vt:lpstr>PIANO_FINANZIARIO_APPROVATO</vt:lpstr>
      <vt:lpstr>DOCUMENTI_ALLEGATI</vt:lpstr>
      <vt:lpstr>RICEVIBILITA_DATI_ISTRUTTORIA</vt:lpstr>
      <vt:lpstr>PRIORITA_GRADUATORIA</vt:lpstr>
      <vt:lpstr>_A65553</vt:lpstr>
      <vt:lpstr>'1.2 CONTO ECONOMICO POST'!Area_stampa</vt:lpstr>
      <vt:lpstr>'3.1 RIEPILOGO MATERIE PRIME'!Area_stampa</vt:lpstr>
      <vt:lpstr>'5 RIEPILOGO PRODOTTI FINITI'!Area_stampa</vt:lpstr>
      <vt:lpstr>'6 PREVENTIVO_LAVORI '!Area_stampa</vt:lpstr>
      <vt:lpstr>'7 REIMPIEGO ENERGETICO'!Area_stampa</vt:lpstr>
      <vt:lpstr>'8 PUNTEGGIO PRIORITA'!Area_stampa</vt:lpstr>
      <vt:lpstr>'1.2 CONTO ECONOMICO POST'!Excel_BuiltIn_Print_Area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 123</dc:title>
  <dc:creator>Marco Toffano</dc:creator>
  <cp:lastModifiedBy>Stefano Bassi</cp:lastModifiedBy>
  <cp:revision>12</cp:revision>
  <cp:lastPrinted>2019-01-17T08:44:21Z</cp:lastPrinted>
  <dcterms:created xsi:type="dcterms:W3CDTF">2000-10-26T07:53:50Z</dcterms:created>
  <dcterms:modified xsi:type="dcterms:W3CDTF">2024-06-19T14:57:00Z</dcterms:modified>
  <dc:language>it-IT</dc:language>
</cp:coreProperties>
</file>